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omposition" sheetId="1" r:id="rId1"/>
    <sheet name="export" sheetId="2" r:id="rId2"/>
    <sheet name="import" sheetId="3" r:id="rId3"/>
    <sheet name="partners" sheetId="4" r:id="rId4"/>
    <sheet name="structure" sheetId="5" r:id="rId5"/>
  </sheets>
  <definedNames/>
  <calcPr fullCalcOnLoad="1"/>
</workbook>
</file>

<file path=xl/sharedStrings.xml><?xml version="1.0" encoding="utf-8"?>
<sst xmlns="http://schemas.openxmlformats.org/spreadsheetml/2006/main" count="206" uniqueCount="135">
  <si>
    <t xml:space="preserve">COMPARISON OF TOTAL EXPORTS OF SOME MAJOR COMMODITIES </t>
  </si>
  <si>
    <t>(Provisional)</t>
  </si>
  <si>
    <t>In '000 Rs.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</si>
  <si>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</si>
  <si>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</si>
  <si>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</si>
  <si>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</si>
  <si>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</si>
  <si>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</si>
  <si>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</si>
  <si>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</si>
  <si>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</si>
  <si>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</si>
  <si>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</si>
  <si>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</si>
  <si>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</si>
  <si>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</si>
  <si>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</si>
  <si>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</si>
  <si>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</si>
  <si>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</si>
  <si>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</si>
  <si>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</si>
  <si>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</si>
  <si>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</si>
  <si>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</si>
  <si>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</si>
  <si>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</si>
  <si>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</si>
  <si>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</si>
  <si>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</si>
  <si>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</si>
  <si>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</si>
  <si>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</si>
  <si>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</si>
  <si>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</si>
  <si>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</si>
  <si>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</si>
  <si>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</si>
  <si>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</si>
  <si>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</si>
  <si>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</si>
  <si>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</si>
  <si>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</si>
  <si>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</si>
  <si>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</si>
  <si>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</si>
  <si>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</si>
  <si>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</si>
  <si>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</si>
  <si>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</si>
  <si>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</si>
  <si>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</si>
  <si>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</si>
  <si>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</si>
  <si>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2015/16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</si>
  <si>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</si>
  <si>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</si>
  <si>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</si>
  <si>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</si>
  <si>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</si>
  <si>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</si>
  <si>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</si>
  <si>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</si>
  <si>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</si>
  <si>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</si>
  <si>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</si>
  <si>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</si>
  <si>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</si>
  <si>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</si>
  <si>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</si>
  <si>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</si>
  <si>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</si>
  <si>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</si>
  <si>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</si>
  <si>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</si>
  <si>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</si>
  <si>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</si>
  <si>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</si>
  <si>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</si>
  <si>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</si>
  <si>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</si>
  <si>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</si>
  <si>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</si>
  <si>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</si>
  <si>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</si>
  <si>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</si>
  <si>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</si>
  <si>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</si>
  <si>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</si>
  <si>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</si>
  <si>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</si>
  <si>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</si>
  <si>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</si>
  <si>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</si>
  <si>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</si>
  <si>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</si>
  <si>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</si>
  <si>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</si>
  <si>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</si>
  <si>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</si>
  <si>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</si>
  <si>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</si>
  <si>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</si>
  <si>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</si>
  <si>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</si>
  <si>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</si>
  <si>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</si>
  <si>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>Countries</t>
  </si>
  <si>
    <t>Silver</t>
  </si>
  <si>
    <t>Saudi Arabia</t>
  </si>
  <si>
    <t>S.N.</t>
  </si>
  <si>
    <t>( Annual)</t>
  </si>
  <si>
    <t>F.Y. 2015/16(2072/73)</t>
  </si>
  <si>
    <t>F.Y. 2016/17</t>
  </si>
  <si>
    <t>F.Y. 2016/17 (2073/74)</t>
  </si>
  <si>
    <t>2073/74</t>
  </si>
  <si>
    <t>( First Eleven Months Provisional)</t>
  </si>
  <si>
    <t>F.Y. 2014/15 (2071/72) Shrawan-Jestha</t>
  </si>
  <si>
    <t>F.Y. 2015/16 (2072/73) Shrawan-jestha</t>
  </si>
  <si>
    <t>F.Y. 2016/17 (2073/74) Shrawan-jestha</t>
  </si>
  <si>
    <t>Percentage Change in First Eleven Months of F.Y. 2015/16 compared to same period of the previous year</t>
  </si>
  <si>
    <t>Percentage Change in First Eleven Months of F.Y. 2016/17 compared to same period of the previous year</t>
  </si>
  <si>
    <t>IN THE FIRST ELEVEN  MONTHS OF THE F.Y. 2015/16 AND 2016/17</t>
  </si>
  <si>
    <t>Shrawan-Jestha</t>
  </si>
  <si>
    <t>Shrawan- Jestha</t>
  </si>
  <si>
    <t>Ukraine</t>
  </si>
  <si>
    <t>IN THE  FIRST ELEVEN MONTHS OF THE F.Y. 2015/16 AND 2016/17</t>
  </si>
  <si>
    <t>Direction</t>
  </si>
  <si>
    <t>% in</t>
  </si>
  <si>
    <t>Nepal's Trade  Composition in First ELeven Month of FY 2016/17</t>
  </si>
  <si>
    <t>China P.R.</t>
  </si>
  <si>
    <t xml:space="preserve">Change % </t>
  </si>
  <si>
    <t>in Value</t>
  </si>
  <si>
    <t>Value  in Billion Rs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</si>
</sst>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0.000000000000"/>
    <numFmt numFmtId="180" formatCode="_(* #,##0.0_);_(* \(#,##0.0\);_(* &quot;-&quot;?_);_(@_)"/>
    <numFmt numFmtId="181" formatCode="_(* #,##0.000_);_(* \(#,##0.000\);_(* &quot;-&quot;??_);_(@_)"/>
    <numFmt numFmtId="182" formatCode="0.000000000"/>
    <numFmt numFmtId="183" formatCode="0.0000000000"/>
    <numFmt numFmtId="18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165" fontId="4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5" fontId="4" fillId="0" borderId="20" xfId="42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2" fontId="6" fillId="0" borderId="11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left"/>
    </xf>
    <xf numFmtId="164" fontId="8" fillId="0" borderId="15" xfId="42" applyNumberFormat="1" applyFont="1" applyBorder="1" applyAlignment="1">
      <alignment vertical="top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3" xfId="0" applyFont="1" applyBorder="1" applyAlignment="1">
      <alignment horizontal="centerContinuous" vertical="top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6" xfId="0" applyNumberFormat="1" applyFont="1" applyBorder="1" applyAlignment="1">
      <alignment vertical="top"/>
    </xf>
    <xf numFmtId="165" fontId="4" fillId="0" borderId="18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165" fontId="6" fillId="0" borderId="13" xfId="42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 vertical="top"/>
    </xf>
    <xf numFmtId="43" fontId="7" fillId="0" borderId="0" xfId="42" applyFont="1" applyBorder="1" applyAlignment="1">
      <alignment/>
    </xf>
    <xf numFmtId="164" fontId="9" fillId="0" borderId="19" xfId="42" applyNumberFormat="1" applyFont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/>
      <protection/>
    </xf>
    <xf numFmtId="43" fontId="6" fillId="0" borderId="18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6" fillId="0" borderId="21" xfId="0" applyFont="1" applyBorder="1" applyAlignment="1">
      <alignment horizontal="right" vertical="top"/>
    </xf>
    <xf numFmtId="165" fontId="4" fillId="0" borderId="11" xfId="42" applyNumberFormat="1" applyFont="1" applyBorder="1" applyAlignment="1">
      <alignment/>
    </xf>
    <xf numFmtId="43" fontId="11" fillId="0" borderId="0" xfId="42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vertical="center"/>
    </xf>
    <xf numFmtId="43" fontId="2" fillId="0" borderId="24" xfId="42" applyFont="1" applyBorder="1" applyAlignment="1">
      <alignment horizontal="right" vertical="center"/>
    </xf>
    <xf numFmtId="167" fontId="2" fillId="0" borderId="1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43" fontId="2" fillId="0" borderId="22" xfId="42" applyFont="1" applyBorder="1" applyAlignment="1">
      <alignment horizontal="right" vertical="center"/>
    </xf>
    <xf numFmtId="167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4" fillId="0" borderId="2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2" fontId="4" fillId="0" borderId="0" xfId="0" applyNumberFormat="1" applyFont="1" applyBorder="1" applyAlignment="1">
      <alignment/>
    </xf>
    <xf numFmtId="43" fontId="2" fillId="0" borderId="0" xfId="42" applyFont="1" applyBorder="1" applyAlignment="1">
      <alignment horizontal="right" vertical="center"/>
    </xf>
    <xf numFmtId="165" fontId="7" fillId="0" borderId="10" xfId="42" applyNumberFormat="1" applyFont="1" applyBorder="1" applyAlignment="1">
      <alignment horizontal="right"/>
    </xf>
    <xf numFmtId="165" fontId="7" fillId="0" borderId="11" xfId="42" applyNumberFormat="1" applyFont="1" applyBorder="1" applyAlignment="1">
      <alignment horizontal="right"/>
    </xf>
    <xf numFmtId="166" fontId="4" fillId="0" borderId="11" xfId="42" applyNumberFormat="1" applyFont="1" applyBorder="1" applyAlignment="1">
      <alignment horizontal="right"/>
    </xf>
    <xf numFmtId="165" fontId="7" fillId="0" borderId="12" xfId="42" applyNumberFormat="1" applyFont="1" applyBorder="1" applyAlignment="1">
      <alignment horizontal="right"/>
    </xf>
    <xf numFmtId="165" fontId="7" fillId="0" borderId="13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5" fontId="4" fillId="0" borderId="13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66" fontId="4" fillId="0" borderId="13" xfId="42" applyNumberFormat="1" applyFont="1" applyBorder="1" applyAlignment="1">
      <alignment horizontal="right"/>
    </xf>
    <xf numFmtId="0" fontId="54" fillId="0" borderId="0" xfId="0" applyNumberFormat="1" applyFont="1" applyFill="1" applyBorder="1" applyAlignment="1" applyProtection="1">
      <alignment horizontal="right"/>
      <protection/>
    </xf>
    <xf numFmtId="165" fontId="4" fillId="0" borderId="12" xfId="42" applyNumberFormat="1" applyFont="1" applyBorder="1" applyAlignment="1">
      <alignment horizontal="right"/>
    </xf>
    <xf numFmtId="3" fontId="54" fillId="0" borderId="13" xfId="0" applyNumberFormat="1" applyFont="1" applyFill="1" applyBorder="1" applyAlignment="1" applyProtection="1">
      <alignment horizontal="right"/>
      <protection/>
    </xf>
    <xf numFmtId="165" fontId="2" fillId="0" borderId="22" xfId="42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165" fontId="2" fillId="0" borderId="24" xfId="42" applyNumberFormat="1" applyFont="1" applyBorder="1" applyAlignment="1">
      <alignment horizontal="right"/>
    </xf>
    <xf numFmtId="166" fontId="2" fillId="0" borderId="17" xfId="42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65" fontId="7" fillId="0" borderId="16" xfId="42" applyNumberFormat="1" applyFont="1" applyBorder="1" applyAlignment="1">
      <alignment horizontal="right"/>
    </xf>
    <xf numFmtId="166" fontId="4" fillId="0" borderId="15" xfId="42" applyNumberFormat="1" applyFont="1" applyBorder="1" applyAlignment="1">
      <alignment/>
    </xf>
    <xf numFmtId="165" fontId="6" fillId="0" borderId="22" xfId="42" applyNumberFormat="1" applyFont="1" applyBorder="1" applyAlignment="1">
      <alignment/>
    </xf>
    <xf numFmtId="167" fontId="4" fillId="0" borderId="18" xfId="0" applyNumberFormat="1" applyFont="1" applyBorder="1" applyAlignment="1">
      <alignment vertical="center"/>
    </xf>
    <xf numFmtId="43" fontId="2" fillId="0" borderId="16" xfId="42" applyFont="1" applyBorder="1" applyAlignment="1">
      <alignment horizontal="right" vertical="center"/>
    </xf>
    <xf numFmtId="43" fontId="2" fillId="0" borderId="18" xfId="42" applyFont="1" applyBorder="1" applyAlignment="1">
      <alignment vertical="top"/>
    </xf>
    <xf numFmtId="43" fontId="2" fillId="0" borderId="20" xfId="42" applyFont="1" applyBorder="1" applyAlignment="1">
      <alignment horizontal="right" vertical="center"/>
    </xf>
    <xf numFmtId="164" fontId="8" fillId="0" borderId="21" xfId="42" applyNumberFormat="1" applyFont="1" applyBorder="1" applyAlignment="1">
      <alignment vertical="top"/>
    </xf>
    <xf numFmtId="0" fontId="4" fillId="0" borderId="18" xfId="0" applyNumberFormat="1" applyFont="1" applyFill="1" applyBorder="1" applyAlignment="1" applyProtection="1">
      <alignment/>
      <protection/>
    </xf>
    <xf numFmtId="3" fontId="11" fillId="0" borderId="22" xfId="0" applyNumberFormat="1" applyFont="1" applyBorder="1" applyAlignment="1">
      <alignment horizontal="right" vertical="center"/>
    </xf>
    <xf numFmtId="166" fontId="2" fillId="0" borderId="22" xfId="42" applyNumberFormat="1" applyFont="1" applyBorder="1" applyAlignment="1">
      <alignment/>
    </xf>
    <xf numFmtId="165" fontId="4" fillId="0" borderId="11" xfId="42" applyNumberFormat="1" applyFont="1" applyBorder="1" applyAlignment="1">
      <alignment horizontal="right" vertical="center"/>
    </xf>
    <xf numFmtId="165" fontId="4" fillId="0" borderId="13" xfId="42" applyNumberFormat="1" applyFont="1" applyBorder="1" applyAlignment="1">
      <alignment horizontal="right" vertical="center"/>
    </xf>
    <xf numFmtId="165" fontId="54" fillId="0" borderId="0" xfId="42" applyNumberFormat="1" applyFont="1" applyAlignment="1">
      <alignment/>
    </xf>
    <xf numFmtId="165" fontId="4" fillId="0" borderId="0" xfId="42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 vertical="center"/>
    </xf>
    <xf numFmtId="164" fontId="4" fillId="0" borderId="20" xfId="42" applyNumberFormat="1" applyFont="1" applyBorder="1" applyAlignment="1">
      <alignment vertical="center"/>
    </xf>
    <xf numFmtId="164" fontId="4" fillId="0" borderId="0" xfId="42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6" fillId="0" borderId="18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3" fontId="17" fillId="0" borderId="12" xfId="0" applyNumberFormat="1" applyFont="1" applyBorder="1" applyAlignment="1">
      <alignment vertical="top"/>
    </xf>
    <xf numFmtId="0" fontId="17" fillId="0" borderId="20" xfId="0" applyFont="1" applyBorder="1" applyAlignment="1">
      <alignment horizontal="left" vertical="top"/>
    </xf>
    <xf numFmtId="0" fontId="17" fillId="0" borderId="20" xfId="0" applyFont="1" applyBorder="1" applyAlignment="1" quotePrefix="1">
      <alignment horizontal="left" vertical="top"/>
    </xf>
    <xf numFmtId="0" fontId="16" fillId="0" borderId="2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0" fillId="0" borderId="20" xfId="0" applyBorder="1" applyAlignment="1">
      <alignment/>
    </xf>
    <xf numFmtId="4" fontId="17" fillId="0" borderId="12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2" fontId="17" fillId="0" borderId="12" xfId="0" applyNumberFormat="1" applyFont="1" applyBorder="1" applyAlignment="1">
      <alignment horizontal="right" vertical="top"/>
    </xf>
    <xf numFmtId="2" fontId="17" fillId="0" borderId="12" xfId="0" applyNumberFormat="1" applyFont="1" applyBorder="1" applyAlignment="1" quotePrefix="1">
      <alignment horizontal="right" vertical="top"/>
    </xf>
    <xf numFmtId="2" fontId="16" fillId="0" borderId="16" xfId="0" applyNumberFormat="1" applyFont="1" applyBorder="1" applyAlignment="1">
      <alignment horizontal="right" vertical="top"/>
    </xf>
    <xf numFmtId="167" fontId="0" fillId="0" borderId="20" xfId="0" applyNumberFormat="1" applyBorder="1" applyAlignment="1">
      <alignment/>
    </xf>
    <xf numFmtId="167" fontId="52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16" fillId="0" borderId="18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167" fontId="17" fillId="0" borderId="20" xfId="0" applyNumberFormat="1" applyFont="1" applyBorder="1" applyAlignment="1">
      <alignment vertical="top"/>
    </xf>
    <xf numFmtId="167" fontId="16" fillId="0" borderId="22" xfId="0" applyNumberFormat="1" applyFont="1" applyBorder="1" applyAlignment="1">
      <alignment vertical="top"/>
    </xf>
    <xf numFmtId="0" fontId="5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2" xfId="42" applyNumberFormat="1" applyFont="1" applyBorder="1" applyAlignment="1">
      <alignment horizontal="center" vertical="top"/>
    </xf>
    <xf numFmtId="165" fontId="6" fillId="0" borderId="13" xfId="4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42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8.28125" style="15" customWidth="1"/>
    <col min="2" max="2" width="14.00390625" style="15" bestFit="1" customWidth="1"/>
    <col min="3" max="3" width="15.421875" style="15" bestFit="1" customWidth="1"/>
    <col min="4" max="4" width="12.00390625" style="15" bestFit="1" customWidth="1"/>
    <col min="5" max="5" width="13.421875" style="15" bestFit="1" customWidth="1"/>
    <col min="6" max="6" width="8.57421875" style="15" customWidth="1"/>
    <col min="7" max="7" width="12.8515625" style="15" customWidth="1"/>
    <col min="8" max="16384" width="9.140625" style="15" customWidth="1"/>
  </cols>
  <sheetData>
    <row r="1" spans="1:7" ht="18.75">
      <c r="A1" s="205" t="s">
        <v>45</v>
      </c>
      <c r="B1" s="205"/>
      <c r="C1" s="205"/>
      <c r="D1" s="205"/>
      <c r="E1" s="205"/>
      <c r="F1" s="205"/>
      <c r="G1" s="205"/>
    </row>
    <row r="2" spans="1:7" ht="15.75">
      <c r="A2" s="206" t="s">
        <v>117</v>
      </c>
      <c r="B2" s="206"/>
      <c r="C2" s="206"/>
      <c r="D2" s="206"/>
      <c r="E2" s="206"/>
      <c r="F2" s="206"/>
      <c r="G2" s="206"/>
    </row>
    <row r="3" spans="1:7" ht="15.75">
      <c r="A3" s="16"/>
      <c r="B3" s="16"/>
      <c r="C3" s="17"/>
      <c r="D3" s="16"/>
      <c r="E3" s="16"/>
      <c r="F3" s="18" t="s">
        <v>46</v>
      </c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9"/>
      <c r="B5" s="33" t="s">
        <v>47</v>
      </c>
      <c r="C5" s="34" t="s">
        <v>48</v>
      </c>
      <c r="D5" s="35" t="s">
        <v>49</v>
      </c>
      <c r="E5" s="35" t="s">
        <v>50</v>
      </c>
      <c r="F5" s="207" t="s">
        <v>51</v>
      </c>
      <c r="G5" s="208"/>
    </row>
    <row r="6" spans="1:7" ht="15.75">
      <c r="A6" s="59"/>
      <c r="B6" s="32"/>
      <c r="C6" s="32"/>
      <c r="D6" s="32"/>
      <c r="E6" s="32"/>
      <c r="F6" s="31"/>
      <c r="G6" s="32"/>
    </row>
    <row r="7" spans="1:7" ht="15.75">
      <c r="A7" s="65" t="s">
        <v>118</v>
      </c>
      <c r="B7" s="64">
        <v>79.10369461</v>
      </c>
      <c r="C7" s="92">
        <v>707.5343947</v>
      </c>
      <c r="D7" s="93">
        <f>+C7+B7</f>
        <v>786.63808931</v>
      </c>
      <c r="E7" s="62">
        <f>+C7-B7</f>
        <v>628.43070009</v>
      </c>
      <c r="F7" s="60" t="s">
        <v>52</v>
      </c>
      <c r="G7" s="61">
        <f>C7/B7</f>
        <v>8.944391259957104</v>
      </c>
    </row>
    <row r="8" spans="1:7" ht="15.75">
      <c r="A8" s="69" t="s">
        <v>53</v>
      </c>
      <c r="B8" s="70">
        <f>B7*100/D7</f>
        <v>10.055919702462646</v>
      </c>
      <c r="C8" s="91">
        <f>C7*100/D7</f>
        <v>89.94408029753734</v>
      </c>
      <c r="D8" s="94"/>
      <c r="E8" s="26"/>
      <c r="F8" s="29"/>
      <c r="G8" s="30"/>
    </row>
    <row r="9" spans="1:7" ht="15.75">
      <c r="A9" s="66"/>
      <c r="B9" s="161"/>
      <c r="C9" s="90"/>
      <c r="D9" s="97"/>
      <c r="E9" s="98"/>
      <c r="F9" s="27"/>
      <c r="G9" s="25"/>
    </row>
    <row r="10" spans="1:8" ht="15.75">
      <c r="A10" s="67" t="s">
        <v>119</v>
      </c>
      <c r="B10" s="136">
        <v>63.65</v>
      </c>
      <c r="C10" s="136">
        <v>697.4141699624473</v>
      </c>
      <c r="D10" s="94">
        <f>B10+C10</f>
        <v>761.0641699624473</v>
      </c>
      <c r="E10" s="23">
        <f>C10-B10</f>
        <v>633.7641699624473</v>
      </c>
      <c r="F10" s="24" t="s">
        <v>52</v>
      </c>
      <c r="G10" s="25">
        <f>C10/B10</f>
        <v>10.957017595639392</v>
      </c>
      <c r="H10" s="103"/>
    </row>
    <row r="11" spans="1:8" ht="15.75">
      <c r="A11" s="71" t="s">
        <v>53</v>
      </c>
      <c r="B11" s="163">
        <f>B10*100/D10</f>
        <v>8.363289524343347</v>
      </c>
      <c r="C11" s="91">
        <f>C10*100/D10</f>
        <v>91.63671047565666</v>
      </c>
      <c r="D11" s="99"/>
      <c r="E11" s="28"/>
      <c r="F11" s="21"/>
      <c r="G11" s="30"/>
      <c r="H11" s="36"/>
    </row>
    <row r="12" spans="1:8" ht="15.75">
      <c r="A12" s="66"/>
      <c r="B12" s="164"/>
      <c r="C12" s="90"/>
      <c r="D12" s="95"/>
      <c r="E12" s="26"/>
      <c r="F12" s="31"/>
      <c r="G12" s="25"/>
      <c r="H12" s="36"/>
    </row>
    <row r="13" spans="1:8" ht="15.75">
      <c r="A13" s="67" t="s">
        <v>120</v>
      </c>
      <c r="B13" s="162">
        <v>67.36</v>
      </c>
      <c r="C13" s="136">
        <v>893.0962589318622</v>
      </c>
      <c r="D13" s="94">
        <f>B13+C13</f>
        <v>960.4562589318622</v>
      </c>
      <c r="E13" s="23">
        <f>C13-B13</f>
        <v>825.7362589318622</v>
      </c>
      <c r="F13" s="24" t="s">
        <v>52</v>
      </c>
      <c r="G13" s="25">
        <f>C13/B13</f>
        <v>13.25855491288394</v>
      </c>
      <c r="H13" s="36"/>
    </row>
    <row r="14" spans="1:7" ht="15.75">
      <c r="A14" s="71" t="s">
        <v>53</v>
      </c>
      <c r="B14" s="163">
        <f>B13*100/D13</f>
        <v>7.013333441640754</v>
      </c>
      <c r="C14" s="91">
        <f>C13*100/D13</f>
        <v>92.98666655835923</v>
      </c>
      <c r="D14" s="96"/>
      <c r="E14" s="20"/>
      <c r="F14" s="21"/>
      <c r="G14" s="20"/>
    </row>
    <row r="15" spans="1:7" ht="15.75">
      <c r="A15" s="59"/>
      <c r="B15" s="32"/>
      <c r="C15" s="32"/>
      <c r="D15" s="32"/>
      <c r="E15" s="32"/>
      <c r="F15" s="31"/>
      <c r="G15" s="32"/>
    </row>
    <row r="16" spans="1:7" ht="47.25">
      <c r="A16" s="72" t="s">
        <v>121</v>
      </c>
      <c r="B16" s="73">
        <f>B10/B7*100-100</f>
        <v>-19.535995993853874</v>
      </c>
      <c r="C16" s="73">
        <f>C10/C7*100-100</f>
        <v>-1.4303509219285075</v>
      </c>
      <c r="D16" s="73">
        <f>D10/D7*100-100</f>
        <v>-3.2510400519742007</v>
      </c>
      <c r="E16" s="73">
        <f>E10/E7*100-100</f>
        <v>0.8486965820867027</v>
      </c>
      <c r="F16" s="21"/>
      <c r="G16" s="20"/>
    </row>
    <row r="17" spans="1:7" ht="15.75">
      <c r="A17" s="68"/>
      <c r="B17" s="63"/>
      <c r="C17" s="63"/>
      <c r="D17" s="63"/>
      <c r="E17" s="63"/>
      <c r="F17" s="31"/>
      <c r="G17" s="32"/>
    </row>
    <row r="18" spans="1:7" ht="47.25">
      <c r="A18" s="72" t="s">
        <v>122</v>
      </c>
      <c r="B18" s="73">
        <f>B13/B10*100-100</f>
        <v>5.828750981932444</v>
      </c>
      <c r="C18" s="73">
        <f>C13/C10*100-100</f>
        <v>28.058232453170774</v>
      </c>
      <c r="D18" s="73">
        <f>D13/D10*100-100</f>
        <v>26.199116557970854</v>
      </c>
      <c r="E18" s="73">
        <f>E13/E10*100-100</f>
        <v>30.290776611872815</v>
      </c>
      <c r="F18" s="21"/>
      <c r="G18" s="20"/>
    </row>
    <row r="21" spans="2:3" ht="15.75">
      <c r="B21" s="22"/>
      <c r="C21" s="22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00390625" style="85" bestFit="1" customWidth="1"/>
    <col min="2" max="2" width="28.140625" style="85" customWidth="1"/>
    <col min="3" max="3" width="7.57421875" style="85" bestFit="1" customWidth="1"/>
    <col min="4" max="4" width="12.7109375" style="85" bestFit="1" customWidth="1"/>
    <col min="5" max="5" width="13.421875" style="85" bestFit="1" customWidth="1"/>
    <col min="6" max="6" width="15.7109375" style="85" bestFit="1" customWidth="1"/>
    <col min="7" max="7" width="12.7109375" style="85" bestFit="1" customWidth="1"/>
    <col min="8" max="8" width="13.00390625" style="85" bestFit="1" customWidth="1"/>
    <col min="9" max="9" width="12.7109375" style="85" bestFit="1" customWidth="1"/>
    <col min="10" max="10" width="10.421875" style="85" bestFit="1" customWidth="1"/>
    <col min="11" max="16384" width="9.140625" style="85" customWidth="1"/>
  </cols>
  <sheetData>
    <row r="1" spans="1:10" ht="18.7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8.75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9"/>
      <c r="C4" s="9"/>
      <c r="D4" s="214" t="s">
        <v>3</v>
      </c>
      <c r="E4" s="215"/>
      <c r="F4" s="216" t="s">
        <v>113</v>
      </c>
      <c r="G4" s="217"/>
      <c r="H4" s="216" t="s">
        <v>115</v>
      </c>
      <c r="I4" s="217"/>
      <c r="J4" s="4" t="s">
        <v>4</v>
      </c>
    </row>
    <row r="5" spans="1:10" ht="15.75">
      <c r="A5" s="5" t="s">
        <v>5</v>
      </c>
      <c r="B5" s="7" t="s">
        <v>6</v>
      </c>
      <c r="C5" s="7" t="s">
        <v>7</v>
      </c>
      <c r="D5" s="86" t="s">
        <v>10</v>
      </c>
      <c r="E5" s="87" t="s">
        <v>11</v>
      </c>
      <c r="F5" s="211" t="s">
        <v>124</v>
      </c>
      <c r="G5" s="212"/>
      <c r="H5" s="211" t="s">
        <v>124</v>
      </c>
      <c r="I5" s="212"/>
      <c r="J5" s="6" t="s">
        <v>9</v>
      </c>
    </row>
    <row r="6" spans="1:10" ht="15.75">
      <c r="A6" s="11"/>
      <c r="B6" s="12"/>
      <c r="C6" s="12"/>
      <c r="D6" s="209" t="s">
        <v>112</v>
      </c>
      <c r="E6" s="210"/>
      <c r="F6" s="129" t="s">
        <v>10</v>
      </c>
      <c r="G6" s="6" t="s">
        <v>11</v>
      </c>
      <c r="H6" s="129" t="s">
        <v>10</v>
      </c>
      <c r="I6" s="6" t="s">
        <v>11</v>
      </c>
      <c r="J6" s="7"/>
    </row>
    <row r="7" spans="1:10" ht="15.75">
      <c r="A7" s="8">
        <v>1</v>
      </c>
      <c r="B7" s="10" t="s">
        <v>12</v>
      </c>
      <c r="C7" s="37" t="s">
        <v>13</v>
      </c>
      <c r="D7" s="137">
        <v>605294.1900001143</v>
      </c>
      <c r="E7" s="138">
        <v>8061417.319</v>
      </c>
      <c r="F7" s="154">
        <v>560896.9699721907</v>
      </c>
      <c r="G7" s="167">
        <v>7331813.999</v>
      </c>
      <c r="H7" s="154">
        <v>459638.95990026457</v>
      </c>
      <c r="I7" s="155">
        <v>6725518.00438</v>
      </c>
      <c r="J7" s="139">
        <f>I7*100/G7-100</f>
        <v>-8.269385921447196</v>
      </c>
    </row>
    <row r="8" spans="1:10" ht="15.75">
      <c r="A8" s="8">
        <v>2</v>
      </c>
      <c r="B8" s="10" t="s">
        <v>14</v>
      </c>
      <c r="C8" s="38" t="s">
        <v>15</v>
      </c>
      <c r="D8" s="140">
        <v>13319723.210000115</v>
      </c>
      <c r="E8" s="141">
        <v>5884597.045</v>
      </c>
      <c r="F8" s="142">
        <v>12095700.210000115</v>
      </c>
      <c r="G8" s="143">
        <v>5232722.066</v>
      </c>
      <c r="H8" s="144">
        <v>11141186.568359375</v>
      </c>
      <c r="I8" s="145">
        <v>4724871.820875</v>
      </c>
      <c r="J8" s="146">
        <f aca="true" t="shared" si="0" ref="J8:J35">I8*100/G8-100</f>
        <v>-9.70527841378761</v>
      </c>
    </row>
    <row r="9" spans="1:10" ht="15.75">
      <c r="A9" s="8">
        <v>3</v>
      </c>
      <c r="B9" s="10" t="s">
        <v>16</v>
      </c>
      <c r="C9" s="38" t="s">
        <v>17</v>
      </c>
      <c r="D9" s="140">
        <v>9723136.522827148</v>
      </c>
      <c r="E9" s="141">
        <v>732037.729</v>
      </c>
      <c r="F9" s="147">
        <v>7828339.152709961</v>
      </c>
      <c r="G9" s="143">
        <v>621088.994</v>
      </c>
      <c r="H9" s="142">
        <v>10189747.428046875</v>
      </c>
      <c r="I9" s="143">
        <v>684727.47615</v>
      </c>
      <c r="J9" s="146">
        <f t="shared" si="0"/>
        <v>10.246274328602894</v>
      </c>
    </row>
    <row r="10" spans="1:10" ht="15.75">
      <c r="A10" s="8">
        <v>4</v>
      </c>
      <c r="B10" s="10" t="s">
        <v>18</v>
      </c>
      <c r="C10" s="38" t="s">
        <v>19</v>
      </c>
      <c r="D10" s="148">
        <v>7611840</v>
      </c>
      <c r="E10" s="143">
        <v>1290528.207</v>
      </c>
      <c r="F10" s="55">
        <v>6342840</v>
      </c>
      <c r="G10" s="168">
        <v>1062616.473</v>
      </c>
      <c r="H10" s="55">
        <v>6035350</v>
      </c>
      <c r="I10" s="57">
        <v>952820.8724379799</v>
      </c>
      <c r="J10" s="146">
        <f t="shared" si="0"/>
        <v>-10.332570908866387</v>
      </c>
    </row>
    <row r="11" spans="1:10" ht="15.75">
      <c r="A11" s="8">
        <v>5</v>
      </c>
      <c r="B11" s="10" t="s">
        <v>20</v>
      </c>
      <c r="C11" s="38" t="s">
        <v>19</v>
      </c>
      <c r="D11" s="148">
        <v>3438353</v>
      </c>
      <c r="E11" s="143">
        <v>4614611.747</v>
      </c>
      <c r="F11" s="142">
        <v>3187403</v>
      </c>
      <c r="G11" s="143">
        <v>4272592.243</v>
      </c>
      <c r="H11" s="142">
        <v>3313802</v>
      </c>
      <c r="I11" s="143">
        <v>3755537.95</v>
      </c>
      <c r="J11" s="146">
        <f t="shared" si="0"/>
        <v>-12.101653132173226</v>
      </c>
    </row>
    <row r="12" spans="1:10" ht="15.75">
      <c r="A12" s="8">
        <v>6</v>
      </c>
      <c r="B12" s="10" t="s">
        <v>21</v>
      </c>
      <c r="C12" s="38" t="s">
        <v>19</v>
      </c>
      <c r="D12" s="140">
        <v>13289066.209927427</v>
      </c>
      <c r="E12" s="141">
        <v>2400119.581</v>
      </c>
      <c r="F12" s="142">
        <v>11743316.029931413</v>
      </c>
      <c r="G12" s="143">
        <v>2114271.727</v>
      </c>
      <c r="H12" s="142">
        <v>11284898.010229645</v>
      </c>
      <c r="I12" s="143">
        <v>2360833.0636126003</v>
      </c>
      <c r="J12" s="146">
        <f t="shared" si="0"/>
        <v>11.661761989432321</v>
      </c>
    </row>
    <row r="13" spans="1:10" ht="15.75">
      <c r="A13" s="8">
        <v>7</v>
      </c>
      <c r="B13" s="10" t="s">
        <v>22</v>
      </c>
      <c r="C13" s="38" t="s">
        <v>19</v>
      </c>
      <c r="D13" s="148">
        <v>28351823</v>
      </c>
      <c r="E13" s="143">
        <v>643086.332</v>
      </c>
      <c r="F13" s="142">
        <v>22410973</v>
      </c>
      <c r="G13" s="143">
        <v>483535.819</v>
      </c>
      <c r="H13" s="142">
        <v>4330196</v>
      </c>
      <c r="I13" s="143">
        <v>232039.663</v>
      </c>
      <c r="J13" s="146">
        <f t="shared" si="0"/>
        <v>-52.011897799033584</v>
      </c>
    </row>
    <row r="14" spans="1:10" ht="15.75">
      <c r="A14" s="8">
        <v>8</v>
      </c>
      <c r="B14" s="10" t="s">
        <v>23</v>
      </c>
      <c r="C14" s="38"/>
      <c r="D14" s="140"/>
      <c r="E14" s="141">
        <v>633568.19</v>
      </c>
      <c r="F14" s="142"/>
      <c r="G14" s="169">
        <v>558861.271</v>
      </c>
      <c r="H14" s="142"/>
      <c r="I14" s="143">
        <v>789910.6969849302</v>
      </c>
      <c r="J14" s="146">
        <f>I14*100/G15-100</f>
        <v>-34.38244993820838</v>
      </c>
    </row>
    <row r="15" spans="1:10" ht="15.75">
      <c r="A15" s="8">
        <v>9</v>
      </c>
      <c r="B15" s="10" t="s">
        <v>24</v>
      </c>
      <c r="C15" s="38"/>
      <c r="D15" s="140"/>
      <c r="E15" s="141">
        <v>1244009.827</v>
      </c>
      <c r="F15" s="142"/>
      <c r="G15" s="143">
        <v>1203810.103</v>
      </c>
      <c r="H15" s="142">
        <v>4069720.7</v>
      </c>
      <c r="I15" s="143">
        <v>733734.6456431</v>
      </c>
      <c r="J15" s="146">
        <f t="shared" si="0"/>
        <v>-39.04897094528704</v>
      </c>
    </row>
    <row r="16" spans="1:10" ht="15.75">
      <c r="A16" s="8">
        <v>10</v>
      </c>
      <c r="B16" s="10" t="s">
        <v>25</v>
      </c>
      <c r="C16" s="38" t="s">
        <v>19</v>
      </c>
      <c r="D16" s="140">
        <v>36859.340028572085</v>
      </c>
      <c r="E16" s="141">
        <v>259844.822</v>
      </c>
      <c r="F16" s="142">
        <v>34274.10002880097</v>
      </c>
      <c r="G16" s="143">
        <v>224552.257</v>
      </c>
      <c r="H16" s="142">
        <v>51020.500012817385</v>
      </c>
      <c r="I16" s="143">
        <v>369298.792</v>
      </c>
      <c r="J16" s="146">
        <f t="shared" si="0"/>
        <v>64.46006686096234</v>
      </c>
    </row>
    <row r="17" spans="1:10" ht="15.75">
      <c r="A17" s="8">
        <v>11</v>
      </c>
      <c r="B17" s="10" t="s">
        <v>26</v>
      </c>
      <c r="C17" s="38"/>
      <c r="D17" s="140"/>
      <c r="E17" s="141">
        <v>3181849.55</v>
      </c>
      <c r="F17" s="142"/>
      <c r="G17" s="143">
        <v>2724449.901</v>
      </c>
      <c r="H17" s="142"/>
      <c r="I17" s="143">
        <v>4874492.6593938</v>
      </c>
      <c r="J17" s="146">
        <f t="shared" si="0"/>
        <v>78.91658266884022</v>
      </c>
    </row>
    <row r="18" spans="1:10" ht="15.75">
      <c r="A18" s="8">
        <v>12</v>
      </c>
      <c r="B18" s="10" t="s">
        <v>27</v>
      </c>
      <c r="C18" s="38" t="s">
        <v>19</v>
      </c>
      <c r="D18" s="148">
        <v>13475547</v>
      </c>
      <c r="E18" s="141">
        <v>1703064.982</v>
      </c>
      <c r="F18" s="171">
        <v>12146733</v>
      </c>
      <c r="G18" s="170">
        <v>1540512.572</v>
      </c>
      <c r="H18" s="55">
        <v>13193306</v>
      </c>
      <c r="I18" s="57">
        <v>1590905.122125</v>
      </c>
      <c r="J18" s="146">
        <f t="shared" si="0"/>
        <v>3.2711547468630613</v>
      </c>
    </row>
    <row r="19" spans="1:10" ht="15.75">
      <c r="A19" s="8">
        <v>13</v>
      </c>
      <c r="B19" s="10" t="s">
        <v>28</v>
      </c>
      <c r="C19" s="38"/>
      <c r="D19" s="140"/>
      <c r="E19" s="143">
        <v>1016562.946</v>
      </c>
      <c r="F19" s="142"/>
      <c r="G19" s="168">
        <v>893446.891</v>
      </c>
      <c r="H19" s="142"/>
      <c r="I19" s="173">
        <v>641502.63861</v>
      </c>
      <c r="J19" s="146">
        <f t="shared" si="0"/>
        <v>-28.199130236830158</v>
      </c>
    </row>
    <row r="20" spans="1:10" ht="15.75">
      <c r="A20" s="8">
        <v>14</v>
      </c>
      <c r="B20" s="10" t="s">
        <v>29</v>
      </c>
      <c r="C20" s="38"/>
      <c r="D20" s="140"/>
      <c r="E20" s="141">
        <v>5356193.772</v>
      </c>
      <c r="F20" s="142"/>
      <c r="G20" s="143">
        <v>4827612.201</v>
      </c>
      <c r="H20" s="142"/>
      <c r="I20" s="149">
        <v>6151671.0923813</v>
      </c>
      <c r="J20" s="146">
        <f t="shared" si="0"/>
        <v>27.42678649927666</v>
      </c>
    </row>
    <row r="21" spans="1:10" ht="15.75">
      <c r="A21" s="8">
        <v>15</v>
      </c>
      <c r="B21" s="10" t="s">
        <v>30</v>
      </c>
      <c r="C21" s="38"/>
      <c r="D21" s="140"/>
      <c r="E21" s="141">
        <v>3394409.11</v>
      </c>
      <c r="F21" s="142"/>
      <c r="G21" s="143">
        <v>3031107.628</v>
      </c>
      <c r="H21" s="142"/>
      <c r="I21" s="143">
        <v>3048473.5362</v>
      </c>
      <c r="J21" s="146">
        <f t="shared" si="0"/>
        <v>0.5729228497062167</v>
      </c>
    </row>
    <row r="22" spans="1:10" ht="15.75">
      <c r="A22" s="8">
        <v>16</v>
      </c>
      <c r="B22" s="10" t="s">
        <v>31</v>
      </c>
      <c r="C22" s="38"/>
      <c r="D22" s="140"/>
      <c r="E22" s="141">
        <v>2885388.657</v>
      </c>
      <c r="F22" s="55"/>
      <c r="G22" s="168">
        <v>2602213.529</v>
      </c>
      <c r="H22" s="55"/>
      <c r="I22" s="57">
        <v>2189981.483</v>
      </c>
      <c r="J22" s="146">
        <f t="shared" si="0"/>
        <v>-15.841591837331507</v>
      </c>
    </row>
    <row r="23" spans="1:10" ht="15.75">
      <c r="A23" s="8">
        <v>17</v>
      </c>
      <c r="B23" s="10" t="s">
        <v>32</v>
      </c>
      <c r="C23" s="38"/>
      <c r="D23" s="140"/>
      <c r="E23" s="143">
        <v>1921925.582</v>
      </c>
      <c r="F23" s="142"/>
      <c r="G23" s="168">
        <v>1686914.981</v>
      </c>
      <c r="H23" s="142"/>
      <c r="I23" s="57">
        <v>1565973.157</v>
      </c>
      <c r="J23" s="146">
        <f t="shared" si="0"/>
        <v>-7.169408379330761</v>
      </c>
    </row>
    <row r="24" spans="1:10" ht="15.75">
      <c r="A24" s="8">
        <v>18</v>
      </c>
      <c r="B24" s="10" t="s">
        <v>33</v>
      </c>
      <c r="C24" s="38"/>
      <c r="D24" s="140"/>
      <c r="E24" s="143">
        <v>536193.656</v>
      </c>
      <c r="F24" s="142"/>
      <c r="G24" s="168">
        <v>492858.393</v>
      </c>
      <c r="H24" s="142"/>
      <c r="I24" s="57">
        <v>400130.12475</v>
      </c>
      <c r="J24" s="146">
        <f t="shared" si="0"/>
        <v>-18.814383516037637</v>
      </c>
    </row>
    <row r="25" spans="1:10" ht="15.75">
      <c r="A25" s="8">
        <v>19</v>
      </c>
      <c r="B25" s="10" t="s">
        <v>34</v>
      </c>
      <c r="C25" s="38"/>
      <c r="D25" s="140"/>
      <c r="E25" s="143">
        <v>1273780.582</v>
      </c>
      <c r="F25" s="142"/>
      <c r="G25" s="143">
        <v>1147355.998</v>
      </c>
      <c r="H25" s="142"/>
      <c r="I25" s="145">
        <v>1326943.6581</v>
      </c>
      <c r="J25" s="146">
        <f t="shared" si="0"/>
        <v>15.652304987558011</v>
      </c>
    </row>
    <row r="26" spans="1:10" ht="15.75">
      <c r="A26" s="8">
        <v>20</v>
      </c>
      <c r="B26" s="10" t="s">
        <v>35</v>
      </c>
      <c r="C26" s="38"/>
      <c r="D26" s="140"/>
      <c r="E26" s="143">
        <v>751804.572</v>
      </c>
      <c r="F26" s="142"/>
      <c r="G26" s="168">
        <v>649673.311</v>
      </c>
      <c r="H26" s="142"/>
      <c r="I26" s="57">
        <v>509126.68752</v>
      </c>
      <c r="J26" s="146">
        <f t="shared" si="0"/>
        <v>-21.633430387291995</v>
      </c>
    </row>
    <row r="27" spans="1:10" ht="15.75">
      <c r="A27" s="8">
        <v>21</v>
      </c>
      <c r="B27" s="10" t="s">
        <v>36</v>
      </c>
      <c r="C27" s="38"/>
      <c r="D27" s="140"/>
      <c r="E27" s="141">
        <v>751277.976</v>
      </c>
      <c r="F27" s="142"/>
      <c r="G27" s="168">
        <v>714006.272</v>
      </c>
      <c r="H27" s="142"/>
      <c r="I27" s="57">
        <v>566644.882125</v>
      </c>
      <c r="J27" s="146">
        <f t="shared" si="0"/>
        <v>-20.638668826007176</v>
      </c>
    </row>
    <row r="28" spans="1:10" ht="15.75">
      <c r="A28" s="8">
        <v>22</v>
      </c>
      <c r="B28" s="10" t="s">
        <v>37</v>
      </c>
      <c r="C28" s="38"/>
      <c r="D28" s="140"/>
      <c r="E28" s="143">
        <v>654007.594</v>
      </c>
      <c r="F28" s="142"/>
      <c r="G28" s="168">
        <v>617986.781</v>
      </c>
      <c r="H28" s="142"/>
      <c r="I28" s="57">
        <v>613287.2203922239</v>
      </c>
      <c r="J28" s="146">
        <f t="shared" si="0"/>
        <v>-0.7604629665656404</v>
      </c>
    </row>
    <row r="29" spans="1:10" ht="15.75">
      <c r="A29" s="8">
        <v>23</v>
      </c>
      <c r="B29" s="10" t="s">
        <v>38</v>
      </c>
      <c r="C29" s="38"/>
      <c r="D29" s="140"/>
      <c r="E29" s="143">
        <v>132337.275</v>
      </c>
      <c r="F29" s="142"/>
      <c r="G29" s="168">
        <v>125621.739</v>
      </c>
      <c r="H29" s="142"/>
      <c r="I29" s="57">
        <v>128865.144</v>
      </c>
      <c r="J29" s="146">
        <f t="shared" si="0"/>
        <v>2.581881946404195</v>
      </c>
    </row>
    <row r="30" spans="1:10" ht="15.75">
      <c r="A30" s="8">
        <v>24</v>
      </c>
      <c r="B30" s="10" t="s">
        <v>39</v>
      </c>
      <c r="C30" s="38"/>
      <c r="D30" s="148"/>
      <c r="E30" s="143">
        <v>1603307.412</v>
      </c>
      <c r="F30" s="142"/>
      <c r="G30" s="168">
        <v>1369777.092</v>
      </c>
      <c r="H30" s="142"/>
      <c r="I30" s="57">
        <v>1211359.358</v>
      </c>
      <c r="J30" s="146">
        <f t="shared" si="0"/>
        <v>-11.56521998544271</v>
      </c>
    </row>
    <row r="31" spans="1:10" ht="15.75">
      <c r="A31" s="8">
        <v>25</v>
      </c>
      <c r="B31" s="10" t="s">
        <v>40</v>
      </c>
      <c r="C31" s="38"/>
      <c r="D31" s="148"/>
      <c r="E31" s="143">
        <v>4666971.927</v>
      </c>
      <c r="F31" s="142"/>
      <c r="G31" s="143">
        <v>4243210.816</v>
      </c>
      <c r="H31" s="142"/>
      <c r="I31" s="143">
        <v>4867342.2810438005</v>
      </c>
      <c r="J31" s="146">
        <f t="shared" si="0"/>
        <v>14.708943111908795</v>
      </c>
    </row>
    <row r="32" spans="1:10" ht="15.75">
      <c r="A32" s="8">
        <v>26</v>
      </c>
      <c r="B32" s="10" t="s">
        <v>41</v>
      </c>
      <c r="C32" s="38"/>
      <c r="D32" s="140"/>
      <c r="E32" s="141">
        <v>1130608.728</v>
      </c>
      <c r="F32" s="142"/>
      <c r="G32" s="168">
        <v>996204.274</v>
      </c>
      <c r="H32" s="142"/>
      <c r="I32" s="57">
        <v>931223.97</v>
      </c>
      <c r="J32" s="146">
        <f t="shared" si="0"/>
        <v>-6.522789120256277</v>
      </c>
    </row>
    <row r="33" spans="1:10" ht="15.75">
      <c r="A33" s="8">
        <v>27</v>
      </c>
      <c r="B33" s="10" t="s">
        <v>42</v>
      </c>
      <c r="C33" s="38"/>
      <c r="D33" s="140"/>
      <c r="E33" s="143">
        <v>351940.29</v>
      </c>
      <c r="F33" s="142"/>
      <c r="G33" s="168">
        <v>336035.748</v>
      </c>
      <c r="H33" s="142"/>
      <c r="I33" s="57">
        <v>326743.931</v>
      </c>
      <c r="J33" s="146">
        <f t="shared" si="0"/>
        <v>-2.765127536371537</v>
      </c>
    </row>
    <row r="34" spans="1:10" ht="15.75">
      <c r="A34" s="8">
        <v>28</v>
      </c>
      <c r="B34" s="10" t="s">
        <v>43</v>
      </c>
      <c r="C34" s="39"/>
      <c r="D34" s="140"/>
      <c r="E34" s="141">
        <f>E35-SUM(E7:E33)</f>
        <v>14062217.186999999</v>
      </c>
      <c r="F34" s="142"/>
      <c r="G34" s="141">
        <v>12549571.304</v>
      </c>
      <c r="H34" s="142"/>
      <c r="I34" s="141">
        <v>16395750.004452927</v>
      </c>
      <c r="J34" s="146">
        <f t="shared" si="0"/>
        <v>30.64788913727287</v>
      </c>
    </row>
    <row r="35" spans="1:10" ht="15.75">
      <c r="A35" s="13"/>
      <c r="B35" s="14" t="s">
        <v>44</v>
      </c>
      <c r="C35" s="12"/>
      <c r="D35" s="156"/>
      <c r="E35" s="150">
        <v>71137662.597</v>
      </c>
      <c r="F35" s="152"/>
      <c r="G35" s="151">
        <v>63654424.383</v>
      </c>
      <c r="H35" s="152"/>
      <c r="I35" s="151">
        <v>67357139.93517767</v>
      </c>
      <c r="J35" s="153">
        <f t="shared" si="0"/>
        <v>5.816902105498485</v>
      </c>
    </row>
    <row r="38" ht="15">
      <c r="I38" s="172"/>
    </row>
  </sheetData>
  <sheetProtection/>
  <mergeCells count="8">
    <mergeCell ref="D6:E6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28125" style="40" bestFit="1" customWidth="1"/>
    <col min="2" max="2" width="48.57421875" style="40" bestFit="1" customWidth="1"/>
    <col min="3" max="3" width="15.140625" style="40" customWidth="1"/>
    <col min="4" max="4" width="18.421875" style="40" customWidth="1"/>
    <col min="5" max="5" width="18.57421875" style="40" customWidth="1"/>
    <col min="6" max="6" width="11.28125" style="40" customWidth="1"/>
    <col min="7" max="7" width="23.140625" style="40" bestFit="1" customWidth="1"/>
    <col min="8" max="8" width="16.8515625" style="40" bestFit="1" customWidth="1"/>
    <col min="9" max="16384" width="9.140625" style="40" customWidth="1"/>
  </cols>
  <sheetData>
    <row r="1" spans="1:6" ht="18.75">
      <c r="A1" s="218" t="s">
        <v>54</v>
      </c>
      <c r="B1" s="218"/>
      <c r="C1" s="218"/>
      <c r="D1" s="218"/>
      <c r="E1" s="218"/>
      <c r="F1" s="218"/>
    </row>
    <row r="2" spans="1:6" ht="18.75">
      <c r="A2" s="218" t="s">
        <v>127</v>
      </c>
      <c r="B2" s="218"/>
      <c r="C2" s="218"/>
      <c r="D2" s="218"/>
      <c r="E2" s="218"/>
      <c r="F2" s="218"/>
    </row>
    <row r="3" spans="1:6" ht="15.75">
      <c r="A3" s="41"/>
      <c r="B3" s="42"/>
      <c r="C3" s="42" t="s">
        <v>83</v>
      </c>
      <c r="D3" s="42"/>
      <c r="E3" s="43" t="s">
        <v>2</v>
      </c>
      <c r="F3" s="42"/>
    </row>
    <row r="4" spans="1:6" ht="15.75">
      <c r="A4" s="44" t="s">
        <v>5</v>
      </c>
      <c r="B4" s="76" t="s">
        <v>6</v>
      </c>
      <c r="C4" s="88" t="s">
        <v>55</v>
      </c>
      <c r="D4" s="88" t="s">
        <v>55</v>
      </c>
      <c r="E4" s="104" t="s">
        <v>114</v>
      </c>
      <c r="F4" s="45" t="s">
        <v>4</v>
      </c>
    </row>
    <row r="5" spans="1:6" ht="15.75">
      <c r="A5" s="46"/>
      <c r="B5" s="74"/>
      <c r="C5" s="89" t="s">
        <v>56</v>
      </c>
      <c r="D5" s="89" t="s">
        <v>56</v>
      </c>
      <c r="E5" s="105" t="s">
        <v>116</v>
      </c>
      <c r="F5" s="47" t="s">
        <v>9</v>
      </c>
    </row>
    <row r="6" spans="1:6" ht="15.75">
      <c r="A6" s="48"/>
      <c r="B6" s="75"/>
      <c r="C6" s="58" t="s">
        <v>8</v>
      </c>
      <c r="D6" s="101" t="s">
        <v>125</v>
      </c>
      <c r="E6" s="101" t="s">
        <v>125</v>
      </c>
      <c r="F6" s="49"/>
    </row>
    <row r="7" spans="1:8" ht="15.75">
      <c r="A7" s="46">
        <v>1</v>
      </c>
      <c r="B7" s="78" t="s">
        <v>57</v>
      </c>
      <c r="C7" s="83">
        <v>78250399.105</v>
      </c>
      <c r="D7" s="83">
        <v>70426324.301</v>
      </c>
      <c r="E7" s="102">
        <v>93654235.3599876</v>
      </c>
      <c r="F7" s="100">
        <f>E7/D7*100-100</f>
        <v>32.98185911238559</v>
      </c>
      <c r="G7" s="132"/>
      <c r="H7" s="132"/>
    </row>
    <row r="8" spans="1:8" ht="15.75">
      <c r="A8" s="46">
        <v>2</v>
      </c>
      <c r="B8" s="78" t="s">
        <v>58</v>
      </c>
      <c r="C8" s="56">
        <v>69193189.078</v>
      </c>
      <c r="D8" s="56">
        <v>59568409.107</v>
      </c>
      <c r="E8" s="50">
        <v>112027246.28173627</v>
      </c>
      <c r="F8" s="51">
        <f aca="true" t="shared" si="0" ref="F8:F36">E8/D8*100-100</f>
        <v>88.06486183054994</v>
      </c>
      <c r="G8" s="132"/>
      <c r="H8" s="132"/>
    </row>
    <row r="9" spans="1:8" ht="15.75">
      <c r="A9" s="46">
        <v>3</v>
      </c>
      <c r="B9" s="78" t="s">
        <v>59</v>
      </c>
      <c r="C9" s="56">
        <v>66630557.366</v>
      </c>
      <c r="D9" s="57">
        <v>56478493.804</v>
      </c>
      <c r="E9" s="57">
        <v>73722981.93743993</v>
      </c>
      <c r="F9" s="51">
        <f t="shared" si="0"/>
        <v>30.532839974954555</v>
      </c>
      <c r="G9" s="132"/>
      <c r="H9" s="132"/>
    </row>
    <row r="10" spans="1:8" ht="15.75">
      <c r="A10" s="46">
        <v>4</v>
      </c>
      <c r="B10" s="78" t="s">
        <v>60</v>
      </c>
      <c r="C10" s="56">
        <v>57112432.394</v>
      </c>
      <c r="D10" s="57">
        <v>50632960.621</v>
      </c>
      <c r="E10" s="57">
        <v>74628450.15891512</v>
      </c>
      <c r="F10" s="51">
        <f t="shared" si="0"/>
        <v>47.391045760739104</v>
      </c>
      <c r="G10" s="132"/>
      <c r="H10" s="132"/>
    </row>
    <row r="11" spans="1:8" ht="15.75">
      <c r="A11" s="46">
        <v>5</v>
      </c>
      <c r="B11" s="79" t="s">
        <v>62</v>
      </c>
      <c r="C11" s="56">
        <v>39341399.271</v>
      </c>
      <c r="D11" s="57">
        <v>36143723.538</v>
      </c>
      <c r="E11" s="57">
        <v>36861157.18441909</v>
      </c>
      <c r="F11" s="51">
        <f t="shared" si="0"/>
        <v>1.9849466966645082</v>
      </c>
      <c r="G11" s="132"/>
      <c r="H11" s="132"/>
    </row>
    <row r="12" spans="1:8" ht="15.75">
      <c r="A12" s="46">
        <v>6</v>
      </c>
      <c r="B12" s="78" t="s">
        <v>61</v>
      </c>
      <c r="C12" s="56">
        <v>23727616.81</v>
      </c>
      <c r="D12" s="56">
        <v>20936215.817</v>
      </c>
      <c r="E12" s="50">
        <v>28265005.55766121</v>
      </c>
      <c r="F12" s="51">
        <f t="shared" si="0"/>
        <v>35.00532190115416</v>
      </c>
      <c r="G12" s="132"/>
      <c r="H12" s="132"/>
    </row>
    <row r="13" spans="1:8" ht="15.75">
      <c r="A13" s="46">
        <v>7</v>
      </c>
      <c r="B13" s="77" t="s">
        <v>63</v>
      </c>
      <c r="C13" s="56">
        <v>34578153.542</v>
      </c>
      <c r="D13" s="56">
        <v>30145549.929033067</v>
      </c>
      <c r="E13" s="50">
        <v>35405554.65625257</v>
      </c>
      <c r="F13" s="51">
        <f t="shared" si="0"/>
        <v>17.4486938855065</v>
      </c>
      <c r="G13" s="132"/>
      <c r="H13" s="132"/>
    </row>
    <row r="14" spans="1:8" ht="15.75">
      <c r="A14" s="46">
        <v>8</v>
      </c>
      <c r="B14" s="77" t="s">
        <v>64</v>
      </c>
      <c r="C14" s="56">
        <v>16079514.843</v>
      </c>
      <c r="D14" s="57">
        <v>16079514.842799999</v>
      </c>
      <c r="E14" s="57">
        <v>22202427.271</v>
      </c>
      <c r="F14" s="51">
        <f t="shared" si="0"/>
        <v>38.07896250639482</v>
      </c>
      <c r="G14" s="132"/>
      <c r="H14" s="132"/>
    </row>
    <row r="15" spans="1:8" ht="15.75">
      <c r="A15" s="46">
        <v>9</v>
      </c>
      <c r="B15" s="78" t="s">
        <v>65</v>
      </c>
      <c r="C15" s="56">
        <v>12867411.791</v>
      </c>
      <c r="D15" s="56">
        <v>12116933.977</v>
      </c>
      <c r="E15" s="50">
        <v>12121145.491540754</v>
      </c>
      <c r="F15" s="51">
        <f t="shared" si="0"/>
        <v>0.03475726242916721</v>
      </c>
      <c r="G15" s="132"/>
      <c r="H15" s="132"/>
    </row>
    <row r="16" spans="1:8" ht="15.75">
      <c r="A16" s="46">
        <v>10</v>
      </c>
      <c r="B16" s="78" t="s">
        <v>67</v>
      </c>
      <c r="C16" s="56">
        <v>15812345.938</v>
      </c>
      <c r="D16" s="56">
        <v>14336367.074</v>
      </c>
      <c r="E16" s="50">
        <v>14792748.738960354</v>
      </c>
      <c r="F16" s="51">
        <f t="shared" si="0"/>
        <v>3.1833843441971794</v>
      </c>
      <c r="G16" s="132"/>
      <c r="H16" s="132"/>
    </row>
    <row r="17" spans="1:8" ht="15.75">
      <c r="A17" s="46">
        <v>11</v>
      </c>
      <c r="B17" s="78" t="s">
        <v>66</v>
      </c>
      <c r="C17" s="56">
        <v>26526003.517</v>
      </c>
      <c r="D17" s="106">
        <v>24627991.303760637</v>
      </c>
      <c r="E17" s="57">
        <v>21976618.77889512</v>
      </c>
      <c r="F17" s="51">
        <f t="shared" si="0"/>
        <v>-10.76568727089267</v>
      </c>
      <c r="G17" s="132"/>
      <c r="H17" s="132"/>
    </row>
    <row r="18" spans="1:8" ht="15.75">
      <c r="A18" s="46">
        <v>12</v>
      </c>
      <c r="B18" s="80" t="s">
        <v>109</v>
      </c>
      <c r="C18" s="56">
        <v>7122104.969</v>
      </c>
      <c r="D18" s="57">
        <v>6890075.517</v>
      </c>
      <c r="E18" s="57">
        <v>8218050.312</v>
      </c>
      <c r="F18" s="51">
        <f t="shared" si="0"/>
        <v>19.273733527643728</v>
      </c>
      <c r="G18" s="132"/>
      <c r="H18" s="132"/>
    </row>
    <row r="19" spans="1:8" ht="15.75">
      <c r="A19" s="46">
        <v>13</v>
      </c>
      <c r="B19" s="78" t="s">
        <v>68</v>
      </c>
      <c r="C19" s="56">
        <v>15945240.277</v>
      </c>
      <c r="D19" s="57">
        <v>13831057.797</v>
      </c>
      <c r="E19" s="57">
        <v>9115116.233925782</v>
      </c>
      <c r="F19" s="51">
        <f t="shared" si="0"/>
        <v>-34.09675262941292</v>
      </c>
      <c r="G19" s="132"/>
      <c r="H19" s="132"/>
    </row>
    <row r="20" spans="1:8" ht="15.75">
      <c r="A20" s="46">
        <v>14</v>
      </c>
      <c r="B20" s="79" t="s">
        <v>69</v>
      </c>
      <c r="C20" s="56">
        <v>12360203.661</v>
      </c>
      <c r="D20" s="57">
        <v>11596199.315</v>
      </c>
      <c r="E20" s="57">
        <v>12391215.66284</v>
      </c>
      <c r="F20" s="51">
        <f t="shared" si="0"/>
        <v>6.855835487508614</v>
      </c>
      <c r="G20" s="132"/>
      <c r="H20" s="132"/>
    </row>
    <row r="21" spans="1:8" ht="15.75">
      <c r="A21" s="46">
        <v>15</v>
      </c>
      <c r="B21" s="81" t="s">
        <v>70</v>
      </c>
      <c r="C21" s="56">
        <v>9410803.257</v>
      </c>
      <c r="D21" s="56">
        <v>8553419.699</v>
      </c>
      <c r="E21" s="50">
        <v>9654193.576775346</v>
      </c>
      <c r="F21" s="51">
        <f t="shared" si="0"/>
        <v>12.86940097074904</v>
      </c>
      <c r="G21" s="132"/>
      <c r="H21" s="132"/>
    </row>
    <row r="22" spans="1:8" ht="15.75">
      <c r="A22" s="46">
        <v>16</v>
      </c>
      <c r="B22" s="78" t="s">
        <v>71</v>
      </c>
      <c r="C22" s="56">
        <v>9993904.948</v>
      </c>
      <c r="D22" s="56">
        <v>8798937.493</v>
      </c>
      <c r="E22" s="50">
        <v>8924886.12281512</v>
      </c>
      <c r="F22" s="51">
        <f t="shared" si="0"/>
        <v>1.4314072570161613</v>
      </c>
      <c r="G22" s="132"/>
      <c r="H22" s="132"/>
    </row>
    <row r="23" spans="1:8" ht="15.75">
      <c r="A23" s="46">
        <v>17</v>
      </c>
      <c r="B23" s="78" t="s">
        <v>73</v>
      </c>
      <c r="C23" s="56">
        <v>9531145.524</v>
      </c>
      <c r="D23" s="57">
        <v>8982630.937</v>
      </c>
      <c r="E23" s="57">
        <v>18571963.9595</v>
      </c>
      <c r="F23" s="51">
        <f t="shared" si="0"/>
        <v>106.75416912656351</v>
      </c>
      <c r="G23" s="132"/>
      <c r="H23" s="132"/>
    </row>
    <row r="24" spans="1:8" ht="15.75">
      <c r="A24" s="46">
        <v>18</v>
      </c>
      <c r="B24" s="81" t="s">
        <v>72</v>
      </c>
      <c r="C24" s="56">
        <v>7064469.198</v>
      </c>
      <c r="D24" s="57">
        <v>6285611.55</v>
      </c>
      <c r="E24" s="57">
        <v>7597983.379721821</v>
      </c>
      <c r="F24" s="51">
        <f t="shared" si="0"/>
        <v>20.878983998332217</v>
      </c>
      <c r="G24" s="132"/>
      <c r="H24" s="132"/>
    </row>
    <row r="25" spans="1:8" ht="15.75">
      <c r="A25" s="46">
        <v>19</v>
      </c>
      <c r="B25" s="81" t="s">
        <v>74</v>
      </c>
      <c r="C25" s="56">
        <v>6151627.873</v>
      </c>
      <c r="D25" s="57">
        <v>5413294.902</v>
      </c>
      <c r="E25" s="57">
        <v>7572726.324336648</v>
      </c>
      <c r="F25" s="51">
        <f t="shared" si="0"/>
        <v>39.89125775392034</v>
      </c>
      <c r="G25" s="132"/>
      <c r="H25" s="132"/>
    </row>
    <row r="26" spans="1:8" ht="15.75">
      <c r="A26" s="46">
        <v>20</v>
      </c>
      <c r="B26" s="81" t="s">
        <v>75</v>
      </c>
      <c r="C26" s="56">
        <v>4972339.994</v>
      </c>
      <c r="D26" s="57">
        <v>4643978.006</v>
      </c>
      <c r="E26" s="57">
        <v>3889384.162661748</v>
      </c>
      <c r="F26" s="51">
        <f t="shared" si="0"/>
        <v>-16.248867724251056</v>
      </c>
      <c r="G26" s="132"/>
      <c r="H26" s="132"/>
    </row>
    <row r="27" spans="1:8" ht="15.75">
      <c r="A27" s="46">
        <v>21</v>
      </c>
      <c r="B27" s="81" t="s">
        <v>41</v>
      </c>
      <c r="C27" s="56">
        <v>4757397.117</v>
      </c>
      <c r="D27" s="57">
        <v>4249030.623</v>
      </c>
      <c r="E27" s="57">
        <v>4667923.7767761815</v>
      </c>
      <c r="F27" s="51">
        <f t="shared" si="0"/>
        <v>9.85855812638097</v>
      </c>
      <c r="G27" s="132"/>
      <c r="H27" s="132"/>
    </row>
    <row r="28" spans="1:8" ht="15.75">
      <c r="A28" s="46">
        <v>22</v>
      </c>
      <c r="B28" s="78" t="s">
        <v>76</v>
      </c>
      <c r="C28" s="56">
        <v>3816195.994</v>
      </c>
      <c r="D28" s="57">
        <v>3360801.877</v>
      </c>
      <c r="E28" s="57">
        <v>3110723.3947574417</v>
      </c>
      <c r="F28" s="51">
        <f t="shared" si="0"/>
        <v>-7.4410361394403</v>
      </c>
      <c r="G28" s="132"/>
      <c r="H28" s="132"/>
    </row>
    <row r="29" spans="1:8" ht="15.75">
      <c r="A29" s="46">
        <v>23</v>
      </c>
      <c r="B29" s="81" t="s">
        <v>80</v>
      </c>
      <c r="C29" s="56">
        <v>4863690.617</v>
      </c>
      <c r="D29" s="57">
        <v>4502677.245</v>
      </c>
      <c r="E29" s="57">
        <v>4510130.797189999</v>
      </c>
      <c r="F29" s="51">
        <f t="shared" si="0"/>
        <v>0.16553600856636308</v>
      </c>
      <c r="G29" s="132"/>
      <c r="H29" s="132"/>
    </row>
    <row r="30" spans="1:8" ht="15.75">
      <c r="A30" s="46">
        <v>24</v>
      </c>
      <c r="B30" s="81" t="s">
        <v>78</v>
      </c>
      <c r="C30" s="56">
        <v>3552450.952</v>
      </c>
      <c r="D30" s="57">
        <v>3099276.801</v>
      </c>
      <c r="E30" s="57">
        <v>4061053.71217</v>
      </c>
      <c r="F30" s="51">
        <f t="shared" si="0"/>
        <v>31.032301176186564</v>
      </c>
      <c r="G30" s="132"/>
      <c r="H30" s="132"/>
    </row>
    <row r="31" spans="1:8" ht="15.75">
      <c r="A31" s="46">
        <v>25</v>
      </c>
      <c r="B31" s="78" t="s">
        <v>77</v>
      </c>
      <c r="C31" s="56">
        <v>2852795.131</v>
      </c>
      <c r="D31" s="57">
        <v>2705659.439</v>
      </c>
      <c r="E31" s="57">
        <v>4605341.148453125</v>
      </c>
      <c r="F31" s="51">
        <f t="shared" si="0"/>
        <v>70.2114124959954</v>
      </c>
      <c r="G31" s="132"/>
      <c r="H31" s="132"/>
    </row>
    <row r="32" spans="1:8" ht="15.75">
      <c r="A32" s="46">
        <v>26</v>
      </c>
      <c r="B32" s="78" t="s">
        <v>79</v>
      </c>
      <c r="C32" s="56">
        <v>9835490.589</v>
      </c>
      <c r="D32" s="57">
        <v>8280681.72</v>
      </c>
      <c r="E32" s="57">
        <v>20349885.34438281</v>
      </c>
      <c r="F32" s="51">
        <f t="shared" si="0"/>
        <v>145.7513286041721</v>
      </c>
      <c r="G32" s="132"/>
      <c r="H32" s="132"/>
    </row>
    <row r="33" spans="1:8" ht="15.75">
      <c r="A33" s="46">
        <v>27</v>
      </c>
      <c r="B33" s="81" t="s">
        <v>81</v>
      </c>
      <c r="C33" s="56">
        <v>1534594.594</v>
      </c>
      <c r="D33" s="57">
        <v>1413838.436</v>
      </c>
      <c r="E33" s="57">
        <v>1224705.51085</v>
      </c>
      <c r="F33" s="51">
        <f>E33/D33*100-100</f>
        <v>-13.377265770556548</v>
      </c>
      <c r="G33" s="132"/>
      <c r="H33" s="132"/>
    </row>
    <row r="34" spans="1:8" ht="15.75">
      <c r="A34" s="46">
        <v>28</v>
      </c>
      <c r="B34" s="78" t="s">
        <v>82</v>
      </c>
      <c r="C34" s="56">
        <v>1871961.463</v>
      </c>
      <c r="D34" s="56">
        <v>1731419.305</v>
      </c>
      <c r="E34" s="50">
        <v>1062090.017137014</v>
      </c>
      <c r="F34" s="51">
        <f>E34/D34*100-100</f>
        <v>-38.65783903010056</v>
      </c>
      <c r="G34" s="132"/>
      <c r="H34" s="132"/>
    </row>
    <row r="35" spans="1:8" ht="15.75">
      <c r="A35" s="46">
        <v>29</v>
      </c>
      <c r="B35" s="78" t="s">
        <v>43</v>
      </c>
      <c r="C35" s="84">
        <f>C36-SUM(C7:C34)</f>
        <v>225390521.16199994</v>
      </c>
      <c r="D35" s="84">
        <v>201583094.98585358</v>
      </c>
      <c r="E35" s="84">
        <v>237911314.07876122</v>
      </c>
      <c r="F35" s="157">
        <f t="shared" si="0"/>
        <v>18.021461122747937</v>
      </c>
      <c r="G35" s="132"/>
      <c r="H35" s="132"/>
    </row>
    <row r="36" spans="1:8" s="53" customFormat="1" ht="15.75">
      <c r="A36" s="52"/>
      <c r="B36" s="82" t="s">
        <v>44</v>
      </c>
      <c r="C36" s="158">
        <v>781145960.975</v>
      </c>
      <c r="D36" s="165">
        <v>697414169.9624473</v>
      </c>
      <c r="E36" s="165">
        <v>893096258.9318621</v>
      </c>
      <c r="F36" s="166">
        <f t="shared" si="0"/>
        <v>28.058232453170774</v>
      </c>
      <c r="G36" s="132"/>
      <c r="H36" s="132"/>
    </row>
    <row r="37" spans="1:6" ht="15.75">
      <c r="A37" s="41"/>
      <c r="D37" s="54"/>
      <c r="E37" s="55"/>
      <c r="F37" s="41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4.8515625" style="80" bestFit="1" customWidth="1"/>
    <col min="2" max="2" width="17.140625" style="80" customWidth="1"/>
    <col min="3" max="4" width="22.7109375" style="80" bestFit="1" customWidth="1"/>
    <col min="5" max="5" width="19.00390625" style="80" bestFit="1" customWidth="1"/>
    <col min="6" max="16384" width="9.140625" style="80" customWidth="1"/>
  </cols>
  <sheetData>
    <row r="1" spans="2:5" ht="18.75">
      <c r="B1" s="219" t="s">
        <v>84</v>
      </c>
      <c r="C1" s="219"/>
      <c r="D1" s="219"/>
      <c r="E1" s="219"/>
    </row>
    <row r="2" spans="2:5" ht="15.75">
      <c r="B2" s="220" t="s">
        <v>117</v>
      </c>
      <c r="C2" s="220"/>
      <c r="D2" s="220"/>
      <c r="E2" s="220"/>
    </row>
    <row r="3" spans="2:5" ht="15.75">
      <c r="B3" s="110" t="s">
        <v>85</v>
      </c>
      <c r="C3" s="111"/>
      <c r="D3" s="111"/>
      <c r="E3" s="112" t="s">
        <v>46</v>
      </c>
    </row>
    <row r="4" spans="1:5" ht="15.75">
      <c r="A4" s="113" t="s">
        <v>111</v>
      </c>
      <c r="B4" s="114" t="s">
        <v>108</v>
      </c>
      <c r="C4" s="44" t="s">
        <v>3</v>
      </c>
      <c r="D4" s="44" t="s">
        <v>115</v>
      </c>
      <c r="E4" s="115" t="s">
        <v>86</v>
      </c>
    </row>
    <row r="5" spans="1:5" ht="15.75">
      <c r="A5" s="116"/>
      <c r="B5" s="117"/>
      <c r="C5" s="101" t="s">
        <v>125</v>
      </c>
      <c r="D5" s="101" t="s">
        <v>125</v>
      </c>
      <c r="E5" s="118"/>
    </row>
    <row r="6" spans="1:5" ht="15.75">
      <c r="A6" s="130">
        <v>1</v>
      </c>
      <c r="B6" s="134" t="s">
        <v>87</v>
      </c>
      <c r="C6" s="107">
        <v>35.325524717</v>
      </c>
      <c r="D6" s="107">
        <v>39.0927018398933</v>
      </c>
      <c r="E6" s="107">
        <f aca="true" t="shared" si="0" ref="E6:E21">+D6/C6*100-100</f>
        <v>10.664178814250974</v>
      </c>
    </row>
    <row r="7" spans="1:5" ht="15.75">
      <c r="A7" s="130">
        <v>2</v>
      </c>
      <c r="B7" s="134" t="s">
        <v>88</v>
      </c>
      <c r="C7" s="107">
        <v>8.417272967</v>
      </c>
      <c r="D7" s="107">
        <v>8.1739400777225</v>
      </c>
      <c r="E7" s="107">
        <f t="shared" si="0"/>
        <v>-2.890875586802153</v>
      </c>
    </row>
    <row r="8" spans="1:5" ht="15.75">
      <c r="A8" s="130">
        <v>3</v>
      </c>
      <c r="B8" s="134" t="s">
        <v>96</v>
      </c>
      <c r="C8" s="107">
        <v>1.888932504</v>
      </c>
      <c r="D8" s="107">
        <v>3.6040370977813</v>
      </c>
      <c r="E8" s="107">
        <f t="shared" si="0"/>
        <v>90.79755841722229</v>
      </c>
    </row>
    <row r="9" spans="1:5" ht="15.75">
      <c r="A9" s="130">
        <v>4</v>
      </c>
      <c r="B9" s="134" t="s">
        <v>89</v>
      </c>
      <c r="C9" s="107">
        <v>2.847045468</v>
      </c>
      <c r="D9" s="107">
        <v>2.76796292285</v>
      </c>
      <c r="E9" s="107">
        <f t="shared" si="0"/>
        <v>-2.777705731744234</v>
      </c>
    </row>
    <row r="10" spans="1:5" ht="15.75">
      <c r="A10" s="130">
        <v>5</v>
      </c>
      <c r="B10" s="134" t="s">
        <v>90</v>
      </c>
      <c r="C10" s="107">
        <v>2.611342439</v>
      </c>
      <c r="D10" s="107">
        <v>2.2898653496928807</v>
      </c>
      <c r="E10" s="107">
        <f t="shared" si="0"/>
        <v>-12.310797868020217</v>
      </c>
    </row>
    <row r="11" spans="1:5" ht="15.75">
      <c r="A11" s="130">
        <v>6</v>
      </c>
      <c r="B11" s="134" t="s">
        <v>94</v>
      </c>
      <c r="C11" s="107">
        <v>1.994056723</v>
      </c>
      <c r="D11" s="107">
        <v>1.5654762721500002</v>
      </c>
      <c r="E11" s="107">
        <f t="shared" si="0"/>
        <v>-21.492891646793936</v>
      </c>
    </row>
    <row r="12" spans="1:5" ht="15.75">
      <c r="A12" s="130">
        <v>7</v>
      </c>
      <c r="B12" s="134" t="s">
        <v>92</v>
      </c>
      <c r="C12" s="107">
        <v>1.143854865</v>
      </c>
      <c r="D12" s="107">
        <v>1.056488009875</v>
      </c>
      <c r="E12" s="107">
        <f t="shared" si="0"/>
        <v>-7.637931856416074</v>
      </c>
    </row>
    <row r="13" spans="1:5" ht="15.75">
      <c r="A13" s="130">
        <v>8</v>
      </c>
      <c r="B13" s="134" t="s">
        <v>93</v>
      </c>
      <c r="C13" s="107">
        <v>0.98880097</v>
      </c>
      <c r="D13" s="107">
        <v>1.027779203</v>
      </c>
      <c r="E13" s="107">
        <f t="shared" si="0"/>
        <v>3.9419695350824497</v>
      </c>
    </row>
    <row r="14" spans="1:5" ht="15.75">
      <c r="A14" s="130">
        <v>9</v>
      </c>
      <c r="B14" s="134" t="s">
        <v>98</v>
      </c>
      <c r="C14" s="107">
        <v>0.9956483</v>
      </c>
      <c r="D14" s="107">
        <v>0.9377770348469</v>
      </c>
      <c r="E14" s="107">
        <f t="shared" si="0"/>
        <v>-5.8124204252746665</v>
      </c>
    </row>
    <row r="15" spans="1:5" ht="15.75">
      <c r="A15" s="130">
        <v>10</v>
      </c>
      <c r="B15" s="134" t="s">
        <v>91</v>
      </c>
      <c r="C15" s="107">
        <v>1.142661349</v>
      </c>
      <c r="D15" s="107">
        <v>0.909221533144702</v>
      </c>
      <c r="E15" s="107">
        <f t="shared" si="0"/>
        <v>-20.429483858852223</v>
      </c>
    </row>
    <row r="16" spans="1:5" ht="15.75">
      <c r="A16" s="130">
        <v>11</v>
      </c>
      <c r="B16" s="134" t="s">
        <v>95</v>
      </c>
      <c r="C16" s="107">
        <v>0.811826854</v>
      </c>
      <c r="D16" s="107">
        <v>0.80348587534375</v>
      </c>
      <c r="E16" s="107">
        <f t="shared" si="0"/>
        <v>-1.0274332039094958</v>
      </c>
    </row>
    <row r="17" spans="1:5" ht="15.75">
      <c r="A17" s="130">
        <v>12</v>
      </c>
      <c r="B17" s="134" t="s">
        <v>99</v>
      </c>
      <c r="C17" s="107">
        <v>0.546936537</v>
      </c>
      <c r="D17" s="107">
        <v>0.5981252815367399</v>
      </c>
      <c r="E17" s="107">
        <f t="shared" si="0"/>
        <v>9.359174433201176</v>
      </c>
    </row>
    <row r="18" spans="1:5" ht="15.75">
      <c r="A18" s="130">
        <v>13</v>
      </c>
      <c r="B18" s="134" t="s">
        <v>97</v>
      </c>
      <c r="C18" s="107">
        <v>0.467274705</v>
      </c>
      <c r="D18" s="107">
        <v>0.362861570125</v>
      </c>
      <c r="E18" s="107">
        <f t="shared" si="0"/>
        <v>-22.345128841288343</v>
      </c>
    </row>
    <row r="19" spans="1:5" ht="15.75">
      <c r="A19" s="130">
        <v>14</v>
      </c>
      <c r="B19" s="134" t="s">
        <v>107</v>
      </c>
      <c r="C19" s="107">
        <v>0.397523738</v>
      </c>
      <c r="D19" s="107">
        <v>0.334657201</v>
      </c>
      <c r="E19" s="107">
        <f t="shared" si="0"/>
        <v>-15.814536590013645</v>
      </c>
    </row>
    <row r="20" spans="1:5" ht="15.75">
      <c r="A20" s="130">
        <v>15</v>
      </c>
      <c r="B20" s="107" t="s">
        <v>43</v>
      </c>
      <c r="C20" s="107">
        <f>+C21-SUM(C6:C19)</f>
        <v>4.071297863999995</v>
      </c>
      <c r="D20" s="107">
        <f>+D21-SUM(D6:D19)</f>
        <v>3.8356207310379205</v>
      </c>
      <c r="E20" s="107">
        <f t="shared" si="0"/>
        <v>-5.788746999968325</v>
      </c>
    </row>
    <row r="21" spans="1:5" ht="15.75">
      <c r="A21" s="120"/>
      <c r="B21" s="121" t="s">
        <v>47</v>
      </c>
      <c r="C21" s="160">
        <v>63.65</v>
      </c>
      <c r="D21" s="108">
        <v>67.36</v>
      </c>
      <c r="E21" s="109">
        <f t="shared" si="0"/>
        <v>5.828750981932444</v>
      </c>
    </row>
    <row r="22" spans="3:4" ht="18.75">
      <c r="C22" s="133"/>
      <c r="D22" s="131"/>
    </row>
    <row r="23" spans="2:5" ht="15.75">
      <c r="B23" s="110" t="s">
        <v>100</v>
      </c>
      <c r="C23" s="122"/>
      <c r="D23" s="122"/>
      <c r="E23" s="112" t="s">
        <v>46</v>
      </c>
    </row>
    <row r="24" spans="1:5" ht="15.75">
      <c r="A24" s="113" t="s">
        <v>111</v>
      </c>
      <c r="B24" s="114" t="s">
        <v>108</v>
      </c>
      <c r="C24" s="44" t="s">
        <v>3</v>
      </c>
      <c r="D24" s="44" t="s">
        <v>115</v>
      </c>
      <c r="E24" s="123" t="s">
        <v>86</v>
      </c>
    </row>
    <row r="25" spans="1:5" ht="15.75">
      <c r="A25" s="116"/>
      <c r="B25" s="117"/>
      <c r="C25" s="101" t="s">
        <v>125</v>
      </c>
      <c r="D25" s="101" t="s">
        <v>125</v>
      </c>
      <c r="E25" s="124"/>
    </row>
    <row r="26" spans="1:5" ht="15.75">
      <c r="A26" s="119">
        <v>1</v>
      </c>
      <c r="B26" s="134" t="s">
        <v>87</v>
      </c>
      <c r="C26" s="107">
        <v>432.602486794</v>
      </c>
      <c r="D26" s="135">
        <v>585.1231998639217</v>
      </c>
      <c r="E26" s="159">
        <f aca="true" t="shared" si="1" ref="E26:E41">+D26/C26*100-100</f>
        <v>35.256550233968085</v>
      </c>
    </row>
    <row r="27" spans="1:5" ht="15.75">
      <c r="A27" s="119">
        <v>2</v>
      </c>
      <c r="B27" s="134" t="s">
        <v>94</v>
      </c>
      <c r="C27" s="107">
        <v>105.292635776</v>
      </c>
      <c r="D27" s="135">
        <v>116.62400358514209</v>
      </c>
      <c r="E27" s="107">
        <f t="shared" si="1"/>
        <v>10.761785689597986</v>
      </c>
    </row>
    <row r="28" spans="1:5" ht="15.75">
      <c r="A28" s="119">
        <v>3</v>
      </c>
      <c r="B28" s="134" t="s">
        <v>101</v>
      </c>
      <c r="C28" s="107">
        <v>19.887430040799998</v>
      </c>
      <c r="D28" s="135">
        <v>27.54683676902122</v>
      </c>
      <c r="E28" s="107">
        <f t="shared" si="1"/>
        <v>38.513808533870844</v>
      </c>
    </row>
    <row r="29" spans="1:5" ht="15.75">
      <c r="A29" s="119">
        <v>4</v>
      </c>
      <c r="B29" s="134" t="s">
        <v>92</v>
      </c>
      <c r="C29" s="107">
        <v>6.696375247</v>
      </c>
      <c r="D29" s="135">
        <v>13.209977053913516</v>
      </c>
      <c r="E29" s="107">
        <f t="shared" si="1"/>
        <v>97.27056155987722</v>
      </c>
    </row>
    <row r="30" spans="1:5" ht="15.75">
      <c r="A30" s="119">
        <v>5</v>
      </c>
      <c r="B30" s="134" t="s">
        <v>102</v>
      </c>
      <c r="C30" s="107">
        <v>10.275405978</v>
      </c>
      <c r="D30" s="135">
        <v>10.555319920322031</v>
      </c>
      <c r="E30" s="107">
        <f t="shared" si="1"/>
        <v>2.724115649749862</v>
      </c>
    </row>
    <row r="31" spans="1:5" ht="15.75">
      <c r="A31" s="119">
        <v>6</v>
      </c>
      <c r="B31" s="134" t="s">
        <v>103</v>
      </c>
      <c r="C31" s="107">
        <v>7.382603716</v>
      </c>
      <c r="D31" s="135">
        <v>10.09814806436</v>
      </c>
      <c r="E31" s="107">
        <f t="shared" si="1"/>
        <v>36.783016572794196</v>
      </c>
    </row>
    <row r="32" spans="1:5" ht="15.75">
      <c r="A32" s="119">
        <v>7</v>
      </c>
      <c r="B32" s="134" t="s">
        <v>104</v>
      </c>
      <c r="C32" s="107">
        <v>9.248803564</v>
      </c>
      <c r="D32" s="135">
        <v>9.863183196745078</v>
      </c>
      <c r="E32" s="107">
        <f t="shared" si="1"/>
        <v>6.642801184971518</v>
      </c>
    </row>
    <row r="33" spans="1:5" ht="15.75">
      <c r="A33" s="119">
        <v>8</v>
      </c>
      <c r="B33" s="134" t="s">
        <v>105</v>
      </c>
      <c r="C33" s="107">
        <v>4.50235475</v>
      </c>
      <c r="D33" s="135">
        <v>8.216304209294686</v>
      </c>
      <c r="E33" s="107">
        <f t="shared" si="1"/>
        <v>82.48904552211673</v>
      </c>
    </row>
    <row r="34" spans="1:5" ht="15.75">
      <c r="A34" s="119">
        <v>9</v>
      </c>
      <c r="B34" s="134" t="s">
        <v>88</v>
      </c>
      <c r="C34" s="107">
        <v>7.686889986</v>
      </c>
      <c r="D34" s="135">
        <v>7.8124183494322486</v>
      </c>
      <c r="E34" s="107">
        <f t="shared" si="1"/>
        <v>1.6330188627763818</v>
      </c>
    </row>
    <row r="35" spans="1:5" ht="15.75">
      <c r="A35" s="119">
        <v>10</v>
      </c>
      <c r="B35" s="134" t="s">
        <v>110</v>
      </c>
      <c r="C35" s="107">
        <v>5.664104027</v>
      </c>
      <c r="D35" s="135">
        <v>7.323869542752988</v>
      </c>
      <c r="E35" s="107">
        <f t="shared" si="1"/>
        <v>29.3032315056559</v>
      </c>
    </row>
    <row r="36" spans="1:5" ht="15.75">
      <c r="A36" s="119">
        <v>11</v>
      </c>
      <c r="B36" s="134" t="s">
        <v>95</v>
      </c>
      <c r="C36" s="107">
        <v>6.857651512</v>
      </c>
      <c r="D36" s="135">
        <v>7.129222351729999</v>
      </c>
      <c r="E36" s="107">
        <f t="shared" si="1"/>
        <v>3.9601143227354925</v>
      </c>
    </row>
    <row r="37" spans="1:5" ht="15.75">
      <c r="A37" s="119">
        <v>12</v>
      </c>
      <c r="B37" s="134" t="s">
        <v>106</v>
      </c>
      <c r="C37" s="107">
        <v>6.282743107</v>
      </c>
      <c r="D37" s="135">
        <v>7.0340308099627045</v>
      </c>
      <c r="E37" s="107">
        <f t="shared" si="1"/>
        <v>11.95795674226514</v>
      </c>
    </row>
    <row r="38" spans="1:5" ht="15.75">
      <c r="A38" s="119">
        <v>13</v>
      </c>
      <c r="B38" s="134" t="s">
        <v>107</v>
      </c>
      <c r="C38" s="107">
        <v>5.434142514</v>
      </c>
      <c r="D38" s="135">
        <v>6.9042440991886425</v>
      </c>
      <c r="E38" s="107">
        <f t="shared" si="1"/>
        <v>27.053055406648127</v>
      </c>
    </row>
    <row r="39" spans="1:5" ht="15.75">
      <c r="A39" s="119">
        <v>14</v>
      </c>
      <c r="B39" s="134" t="s">
        <v>126</v>
      </c>
      <c r="C39" s="107">
        <v>2.639007626</v>
      </c>
      <c r="D39" s="135">
        <v>6.624027153971875</v>
      </c>
      <c r="E39" s="107">
        <f t="shared" si="1"/>
        <v>151.00447185944867</v>
      </c>
    </row>
    <row r="40" spans="1:5" ht="15.75">
      <c r="A40" s="119">
        <v>15</v>
      </c>
      <c r="B40" s="107" t="s">
        <v>43</v>
      </c>
      <c r="C40" s="107">
        <f>+C41-SUM(C26:C39)</f>
        <v>66.96153532464746</v>
      </c>
      <c r="D40" s="107">
        <f>+D41-SUM(D26:D39)</f>
        <v>69.0314739621034</v>
      </c>
      <c r="E40" s="107">
        <f t="shared" si="1"/>
        <v>3.0912353299850963</v>
      </c>
    </row>
    <row r="41" spans="1:5" s="128" customFormat="1" ht="15.75">
      <c r="A41" s="120"/>
      <c r="B41" s="125" t="s">
        <v>48</v>
      </c>
      <c r="C41" s="126">
        <v>697.4141699624473</v>
      </c>
      <c r="D41" s="126">
        <v>893.0962589318622</v>
      </c>
      <c r="E41" s="127">
        <f t="shared" si="1"/>
        <v>28.058232453170774</v>
      </c>
    </row>
    <row r="42" spans="3:6" ht="15.75">
      <c r="C42" s="174"/>
      <c r="D42" s="175"/>
      <c r="E42" s="175"/>
      <c r="F42" s="177"/>
    </row>
    <row r="43" spans="3:6" ht="15.75">
      <c r="C43" s="174"/>
      <c r="D43" s="175"/>
      <c r="E43" s="175"/>
      <c r="F43" s="177"/>
    </row>
    <row r="44" spans="3:6" ht="15.75">
      <c r="C44" s="175"/>
      <c r="D44" s="175"/>
      <c r="E44" s="175"/>
      <c r="F44" s="177"/>
    </row>
    <row r="45" spans="3:5" ht="15.75">
      <c r="C45" s="177"/>
      <c r="D45" s="177"/>
      <c r="E45" s="17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421875" style="0" bestFit="1" customWidth="1"/>
    <col min="2" max="2" width="23.140625" style="0" bestFit="1" customWidth="1"/>
    <col min="3" max="3" width="5.57421875" style="0" bestFit="1" customWidth="1"/>
    <col min="4" max="4" width="23.00390625" style="0" bestFit="1" customWidth="1"/>
    <col min="5" max="5" width="7.57421875" style="0" bestFit="1" customWidth="1"/>
    <col min="6" max="6" width="17.57421875" style="0" bestFit="1" customWidth="1"/>
  </cols>
  <sheetData>
    <row r="1" spans="1:6" ht="15.75">
      <c r="A1" s="221" t="s">
        <v>130</v>
      </c>
      <c r="B1" s="221"/>
      <c r="C1" s="221"/>
      <c r="D1" s="221"/>
      <c r="E1" s="221"/>
      <c r="F1" s="221"/>
    </row>
    <row r="2" spans="1:6" ht="15">
      <c r="A2" s="222" t="s">
        <v>1</v>
      </c>
      <c r="B2" s="222"/>
      <c r="C2" s="222"/>
      <c r="D2" s="222"/>
      <c r="E2" s="222"/>
      <c r="F2" s="222"/>
    </row>
    <row r="3" spans="1:6" ht="15">
      <c r="A3" s="204"/>
      <c r="B3" s="204"/>
      <c r="C3" s="204"/>
      <c r="D3" s="204"/>
      <c r="E3" s="204"/>
      <c r="F3" t="s">
        <v>134</v>
      </c>
    </row>
    <row r="4" spans="1:6" ht="15.75">
      <c r="A4" s="178" t="s">
        <v>128</v>
      </c>
      <c r="B4" s="196" t="s">
        <v>3</v>
      </c>
      <c r="C4" s="200" t="s">
        <v>129</v>
      </c>
      <c r="D4" s="196" t="s">
        <v>115</v>
      </c>
      <c r="E4" s="200" t="s">
        <v>129</v>
      </c>
      <c r="F4" s="198" t="s">
        <v>132</v>
      </c>
    </row>
    <row r="5" spans="1:6" ht="15.75">
      <c r="A5" s="179"/>
      <c r="B5" s="197" t="s">
        <v>125</v>
      </c>
      <c r="C5" s="201" t="s">
        <v>44</v>
      </c>
      <c r="D5" s="197" t="s">
        <v>125</v>
      </c>
      <c r="E5" s="201" t="s">
        <v>44</v>
      </c>
      <c r="F5" s="199" t="s">
        <v>133</v>
      </c>
    </row>
    <row r="6" spans="1:6" ht="15">
      <c r="A6" s="180"/>
      <c r="B6" s="181"/>
      <c r="C6" s="180"/>
      <c r="D6" s="181"/>
      <c r="E6" s="180"/>
      <c r="F6" s="188"/>
    </row>
    <row r="7" spans="1:6" ht="15">
      <c r="A7" s="182" t="s">
        <v>85</v>
      </c>
      <c r="B7" s="187"/>
      <c r="C7" s="180"/>
      <c r="D7" s="181"/>
      <c r="E7" s="180"/>
      <c r="F7" s="188"/>
    </row>
    <row r="8" spans="1:6" ht="15">
      <c r="A8" s="180"/>
      <c r="B8" s="181"/>
      <c r="C8" s="180"/>
      <c r="D8" s="181"/>
      <c r="E8" s="180"/>
      <c r="F8" s="188"/>
    </row>
    <row r="9" spans="1:6" ht="15">
      <c r="A9" s="180" t="s">
        <v>87</v>
      </c>
      <c r="B9" s="191">
        <v>35.325524717</v>
      </c>
      <c r="C9" s="202">
        <f>B9*100/B15</f>
        <v>55.49964605970149</v>
      </c>
      <c r="D9" s="189">
        <v>39.0927018398933</v>
      </c>
      <c r="E9" s="202">
        <v>58.1</v>
      </c>
      <c r="F9" s="194">
        <f>D9/B9*100-100</f>
        <v>10.664178814250974</v>
      </c>
    </row>
    <row r="10" spans="1:6" ht="15">
      <c r="A10" s="180"/>
      <c r="B10" s="191"/>
      <c r="C10" s="202"/>
      <c r="D10" s="189"/>
      <c r="E10" s="202"/>
      <c r="F10" s="194"/>
    </row>
    <row r="11" spans="1:6" ht="15">
      <c r="A11" s="180" t="s">
        <v>131</v>
      </c>
      <c r="B11" s="191">
        <v>1.994056723</v>
      </c>
      <c r="C11" s="202">
        <f>B11*100/B15</f>
        <v>3.1328463833464255</v>
      </c>
      <c r="D11" s="189">
        <v>1.5654762721500002</v>
      </c>
      <c r="E11" s="202">
        <f>D11*100/D15</f>
        <v>2.3240443470160335</v>
      </c>
      <c r="F11" s="194">
        <f>D11/B11*100-100</f>
        <v>-21.492891646793936</v>
      </c>
    </row>
    <row r="12" spans="1:6" ht="15">
      <c r="A12" s="180"/>
      <c r="B12" s="191"/>
      <c r="C12" s="202"/>
      <c r="D12" s="189"/>
      <c r="E12" s="202"/>
      <c r="F12" s="194"/>
    </row>
    <row r="13" spans="1:6" ht="15">
      <c r="A13" s="184" t="s">
        <v>43</v>
      </c>
      <c r="B13" s="191">
        <v>26.33041856</v>
      </c>
      <c r="C13" s="202">
        <f>B13/B15*100</f>
        <v>41.367507556952084</v>
      </c>
      <c r="D13" s="189">
        <v>26.701821887956697</v>
      </c>
      <c r="E13" s="202">
        <f>D13/D15*100</f>
        <v>39.64047192392621</v>
      </c>
      <c r="F13" s="194">
        <f>D13/B13*100-100</f>
        <v>1.4105485148683528</v>
      </c>
    </row>
    <row r="14" spans="1:6" ht="15">
      <c r="A14" s="185"/>
      <c r="B14" s="192"/>
      <c r="C14" s="202"/>
      <c r="D14" s="189"/>
      <c r="E14" s="202"/>
      <c r="F14" s="194"/>
    </row>
    <row r="15" spans="1:6" ht="15">
      <c r="A15" s="186" t="s">
        <v>44</v>
      </c>
      <c r="B15" s="193">
        <v>63.65</v>
      </c>
      <c r="C15" s="203">
        <f>B15*100/B15</f>
        <v>100</v>
      </c>
      <c r="D15" s="190">
        <v>67.36</v>
      </c>
      <c r="E15" s="203">
        <f>D15*100/D15</f>
        <v>100</v>
      </c>
      <c r="F15" s="195">
        <f>D15/B15*100-100</f>
        <v>5.828750981932444</v>
      </c>
    </row>
    <row r="16" spans="1:6" ht="15">
      <c r="A16" s="180"/>
      <c r="B16" s="181"/>
      <c r="C16" s="202"/>
      <c r="D16" s="183"/>
      <c r="E16" s="202"/>
      <c r="F16" s="194"/>
    </row>
    <row r="17" spans="1:6" ht="15">
      <c r="A17" s="182" t="s">
        <v>100</v>
      </c>
      <c r="B17" s="187"/>
      <c r="C17" s="202"/>
      <c r="D17" s="181"/>
      <c r="E17" s="202"/>
      <c r="F17" s="194"/>
    </row>
    <row r="18" spans="1:6" ht="15">
      <c r="A18" s="180"/>
      <c r="B18" s="181"/>
      <c r="C18" s="202"/>
      <c r="D18" s="181"/>
      <c r="E18" s="202"/>
      <c r="F18" s="194"/>
    </row>
    <row r="19" spans="1:6" ht="15">
      <c r="A19" s="180" t="s">
        <v>87</v>
      </c>
      <c r="B19" s="191">
        <v>432.602486794</v>
      </c>
      <c r="C19" s="202">
        <f>B19*100/B25</f>
        <v>62.02949487207777</v>
      </c>
      <c r="D19" s="189">
        <v>585.1231998639217</v>
      </c>
      <c r="E19" s="202">
        <v>65.51</v>
      </c>
      <c r="F19" s="194">
        <f>D19/B19*100-100</f>
        <v>35.256550233968085</v>
      </c>
    </row>
    <row r="20" spans="1:6" ht="15">
      <c r="A20" s="180"/>
      <c r="B20" s="191"/>
      <c r="C20" s="202"/>
      <c r="D20" s="189"/>
      <c r="E20" s="202"/>
      <c r="F20" s="194"/>
    </row>
    <row r="21" spans="1:6" ht="15">
      <c r="A21" s="180" t="s">
        <v>131</v>
      </c>
      <c r="B21" s="191">
        <v>105.292635776</v>
      </c>
      <c r="C21" s="202">
        <f>B21*100/B25</f>
        <v>15.097576205208096</v>
      </c>
      <c r="D21" s="189">
        <v>116.62400358514209</v>
      </c>
      <c r="E21" s="202">
        <f>D21*100/D25</f>
        <v>13.05839123373148</v>
      </c>
      <c r="F21" s="194">
        <f>D21/B21*100-100</f>
        <v>10.761785689597986</v>
      </c>
    </row>
    <row r="22" spans="1:6" ht="15">
      <c r="A22" s="180"/>
      <c r="B22" s="191"/>
      <c r="C22" s="202"/>
      <c r="D22" s="189"/>
      <c r="E22" s="202"/>
      <c r="F22" s="194"/>
    </row>
    <row r="23" spans="1:6" ht="15">
      <c r="A23" s="184" t="s">
        <v>43</v>
      </c>
      <c r="B23" s="191">
        <v>159.5190473924473</v>
      </c>
      <c r="C23" s="202">
        <f>B23*100/B25</f>
        <v>22.87292892271413</v>
      </c>
      <c r="D23" s="189">
        <v>191.34905548279835</v>
      </c>
      <c r="E23" s="202">
        <f>D23*100/D25</f>
        <v>21.425356289326604</v>
      </c>
      <c r="F23" s="194">
        <f>D23/B23*100-100</f>
        <v>19.953735062147885</v>
      </c>
    </row>
    <row r="24" spans="1:6" ht="15">
      <c r="A24" s="185"/>
      <c r="B24" s="192"/>
      <c r="C24" s="202"/>
      <c r="D24" s="189"/>
      <c r="E24" s="202"/>
      <c r="F24" s="194"/>
    </row>
    <row r="25" spans="1:6" ht="15">
      <c r="A25" s="186" t="s">
        <v>44</v>
      </c>
      <c r="B25" s="193">
        <v>697.4141699624473</v>
      </c>
      <c r="C25" s="203">
        <f>B25*100/B25</f>
        <v>100</v>
      </c>
      <c r="D25" s="190">
        <v>893.0962589318622</v>
      </c>
      <c r="E25" s="203">
        <f>D25*100/D25</f>
        <v>99.99999999999999</v>
      </c>
      <c r="F25" s="195">
        <f>D25/B25*100-100</f>
        <v>28.058232453170774</v>
      </c>
    </row>
    <row r="26" spans="1:6" ht="15">
      <c r="A26" s="180"/>
      <c r="B26" s="181"/>
      <c r="C26" s="202"/>
      <c r="D26" s="183"/>
      <c r="E26" s="202"/>
      <c r="F26" s="194"/>
    </row>
    <row r="27" spans="1:6" ht="15">
      <c r="A27" s="182" t="s">
        <v>49</v>
      </c>
      <c r="B27" s="187"/>
      <c r="C27" s="202"/>
      <c r="D27" s="181"/>
      <c r="E27" s="202"/>
      <c r="F27" s="194"/>
    </row>
    <row r="28" spans="1:6" ht="15">
      <c r="A28" s="180"/>
      <c r="B28" s="181"/>
      <c r="C28" s="202"/>
      <c r="D28" s="181"/>
      <c r="E28" s="202"/>
      <c r="F28" s="194"/>
    </row>
    <row r="29" spans="1:6" ht="15">
      <c r="A29" s="180" t="s">
        <v>87</v>
      </c>
      <c r="B29" s="191">
        <f>B9+B19</f>
        <v>467.928011511</v>
      </c>
      <c r="C29" s="202">
        <f>B29/B35*100</f>
        <v>61.48338471039685</v>
      </c>
      <c r="D29" s="191">
        <f>D9+D19</f>
        <v>624.215901703815</v>
      </c>
      <c r="E29" s="202">
        <f>D29/D35*100</f>
        <v>64.99160122065474</v>
      </c>
      <c r="F29" s="194">
        <f>D29/B29*100-100</f>
        <v>33.39998596966683</v>
      </c>
    </row>
    <row r="30" spans="1:6" ht="15">
      <c r="A30" s="180"/>
      <c r="B30" s="191"/>
      <c r="C30" s="202"/>
      <c r="D30" s="191"/>
      <c r="E30" s="202"/>
      <c r="F30" s="194"/>
    </row>
    <row r="31" spans="1:6" ht="15">
      <c r="A31" s="180" t="s">
        <v>131</v>
      </c>
      <c r="B31" s="191">
        <f>B11+B21</f>
        <v>107.286692499</v>
      </c>
      <c r="C31" s="202">
        <f>B31/B35*100</f>
        <v>14.096931209400354</v>
      </c>
      <c r="D31" s="191">
        <f>D11+D21</f>
        <v>118.18947985729208</v>
      </c>
      <c r="E31" s="202">
        <f>D31/D35*100</f>
        <v>12.305555693783742</v>
      </c>
      <c r="F31" s="194">
        <f>D31/B31*100-100</f>
        <v>10.162292362954247</v>
      </c>
    </row>
    <row r="32" spans="1:6" ht="15">
      <c r="A32" s="180"/>
      <c r="B32" s="191"/>
      <c r="C32" s="202"/>
      <c r="D32" s="191"/>
      <c r="E32" s="202"/>
      <c r="F32" s="194"/>
    </row>
    <row r="33" spans="1:6" ht="15">
      <c r="A33" s="184" t="s">
        <v>43</v>
      </c>
      <c r="B33" s="191">
        <f>B13+B23</f>
        <v>185.8494659524473</v>
      </c>
      <c r="C33" s="202">
        <f>B33/B35*100</f>
        <v>24.419684080202796</v>
      </c>
      <c r="D33" s="191">
        <f>D13+D23</f>
        <v>218.05087737075505</v>
      </c>
      <c r="E33" s="202">
        <f>D33/D35*100</f>
        <v>22.70284308556151</v>
      </c>
      <c r="F33" s="194">
        <f>D33/B33*100-100</f>
        <v>17.326609604865382</v>
      </c>
    </row>
    <row r="34" spans="1:6" ht="15">
      <c r="A34" s="180"/>
      <c r="B34" s="191"/>
      <c r="C34" s="202"/>
      <c r="D34" s="191"/>
      <c r="E34" s="202"/>
      <c r="F34" s="194"/>
    </row>
    <row r="35" spans="1:6" ht="15">
      <c r="A35" s="186" t="s">
        <v>44</v>
      </c>
      <c r="B35" s="193">
        <f>B15+B25</f>
        <v>761.0641699624473</v>
      </c>
      <c r="C35" s="203">
        <f>SUM(C29:C34)</f>
        <v>100</v>
      </c>
      <c r="D35" s="193">
        <f>D15+D25</f>
        <v>960.4562589318622</v>
      </c>
      <c r="E35" s="203">
        <f>SUM(E29:E34)</f>
        <v>100</v>
      </c>
      <c r="F35" s="195">
        <f>D35/B35*100-100</f>
        <v>26.199116557970854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2017-07-07T09:34:07Z</dcterms:modified>
  <cp:category/>
  <cp:version/>
  <cp:contentType/>
  <cp:contentStatus/>
</cp:coreProperties>
</file>